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jon.leopold\Desktop\"/>
    </mc:Choice>
  </mc:AlternateContent>
  <xr:revisionPtr revIDLastSave="0" documentId="8_{ED09B663-5B21-46A1-858E-729C3358CA61}"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 i="5" l="1"/>
  <c r="V5" i="5" l="1"/>
  <c r="P3" i="4"/>
  <c r="C4" i="5"/>
  <c r="F69" i="6" s="1"/>
  <c r="C69" i="6" s="1"/>
  <c r="D4" i="5"/>
  <c r="E4" i="5"/>
  <c r="E8" i="5"/>
  <c r="X8" i="5" s="1"/>
  <c r="E9" i="5"/>
  <c r="X9" i="5" s="1"/>
  <c r="E10" i="5"/>
  <c r="X10" i="5" s="1"/>
  <c r="E11" i="5"/>
  <c r="X11" i="5" s="1"/>
  <c r="E12" i="5"/>
  <c r="X12" i="5" s="1"/>
  <c r="E13" i="5"/>
  <c r="X13" i="5" s="1"/>
  <c r="E14" i="5"/>
  <c r="X14" i="5" s="1"/>
  <c r="E15" i="5"/>
  <c r="X15" i="5" s="1"/>
  <c r="E16" i="5"/>
  <c r="X16" i="5" s="1"/>
  <c r="E17" i="5"/>
  <c r="X17" i="5" s="1"/>
  <c r="E18" i="5"/>
  <c r="X18" i="5" s="1"/>
  <c r="E19" i="5"/>
  <c r="X19" i="5" s="1"/>
  <c r="E20" i="5"/>
  <c r="X20" i="5" s="1"/>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X38" i="5" s="1"/>
  <c r="E39" i="5"/>
  <c r="X39" i="5" s="1"/>
  <c r="E40" i="5"/>
  <c r="X40" i="5" s="1"/>
  <c r="E41" i="5"/>
  <c r="X41" i="5" s="1"/>
  <c r="E42" i="5"/>
  <c r="X42" i="5" s="1"/>
  <c r="E43" i="5"/>
  <c r="X43" i="5" s="1"/>
  <c r="E44" i="5"/>
  <c r="X44" i="5" s="1"/>
  <c r="E45" i="5"/>
  <c r="X45" i="5" s="1"/>
  <c r="E46" i="5"/>
  <c r="X46" i="5" s="1"/>
  <c r="E47" i="5"/>
  <c r="X47" i="5" s="1"/>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X82" i="5" s="1"/>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X191" i="5" s="1"/>
  <c r="E192" i="5"/>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E294" i="5"/>
  <c r="X294" i="5" s="1"/>
  <c r="E295" i="5"/>
  <c r="X295" i="5" s="1"/>
  <c r="E296" i="5"/>
  <c r="X296" i="5" s="1"/>
  <c r="E297" i="5"/>
  <c r="X297" i="5" s="1"/>
  <c r="E298" i="5"/>
  <c r="X298" i="5" s="1"/>
  <c r="E299" i="5"/>
  <c r="X299" i="5" s="1"/>
  <c r="E300" i="5"/>
  <c r="X300" i="5" s="1"/>
  <c r="E301" i="5"/>
  <c r="X301" i="5" s="1"/>
  <c r="E302" i="5"/>
  <c r="X302" i="5" s="1"/>
  <c r="E303" i="5"/>
  <c r="E304" i="5"/>
  <c r="X304" i="5" s="1"/>
  <c r="E305" i="5"/>
  <c r="X305" i="5" s="1"/>
  <c r="E306" i="5"/>
  <c r="X306" i="5" s="1"/>
  <c r="E307" i="5"/>
  <c r="X307" i="5" s="1"/>
  <c r="E308" i="5"/>
  <c r="X308" i="5" s="1"/>
  <c r="E309" i="5"/>
  <c r="X309" i="5" s="1"/>
  <c r="E310" i="5"/>
  <c r="X310" i="5" s="1"/>
  <c r="E311" i="5"/>
  <c r="X311" i="5" s="1"/>
  <c r="E312" i="5"/>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E355" i="5"/>
  <c r="X355" i="5" s="1"/>
  <c r="E356" i="5"/>
  <c r="X356" i="5" s="1"/>
  <c r="E357" i="5"/>
  <c r="X357" i="5" s="1"/>
  <c r="E358" i="5"/>
  <c r="X358" i="5" s="1"/>
  <c r="E359" i="5"/>
  <c r="X359" i="5" s="1"/>
  <c r="E360" i="5"/>
  <c r="X360" i="5" s="1"/>
  <c r="E361" i="5"/>
  <c r="X361" i="5" s="1"/>
  <c r="E362" i="5"/>
  <c r="X362" i="5" s="1"/>
  <c r="E363" i="5"/>
  <c r="X363" i="5" s="1"/>
  <c r="E364" i="5"/>
  <c r="X364" i="5" s="1"/>
  <c r="E365" i="5"/>
  <c r="E366" i="5"/>
  <c r="X366" i="5" s="1"/>
  <c r="E367" i="5"/>
  <c r="X367" i="5" s="1"/>
  <c r="E368" i="5"/>
  <c r="X368" i="5" s="1"/>
  <c r="E369" i="5"/>
  <c r="X369" i="5" s="1"/>
  <c r="E370" i="5"/>
  <c r="E371" i="5"/>
  <c r="X371" i="5" s="1"/>
  <c r="E372" i="5"/>
  <c r="X372" i="5" s="1"/>
  <c r="E373" i="5"/>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E464" i="5"/>
  <c r="X464" i="5" s="1"/>
  <c r="E465" i="5"/>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E489" i="5"/>
  <c r="X489" i="5" s="1"/>
  <c r="E490" i="5"/>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E531" i="5"/>
  <c r="X531" i="5" s="1"/>
  <c r="E532" i="5"/>
  <c r="X532" i="5" s="1"/>
  <c r="E533" i="5"/>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E670" i="5"/>
  <c r="X670" i="5" s="1"/>
  <c r="E671" i="5"/>
  <c r="X671" i="5" s="1"/>
  <c r="E672" i="5"/>
  <c r="X672" i="5" s="1"/>
  <c r="E673" i="5"/>
  <c r="X673" i="5" s="1"/>
  <c r="E674" i="5"/>
  <c r="X674" i="5" s="1"/>
  <c r="E675" i="5"/>
  <c r="X675" i="5" s="1"/>
  <c r="E676" i="5"/>
  <c r="X676" i="5" s="1"/>
  <c r="E677" i="5"/>
  <c r="X677" i="5" s="1"/>
  <c r="E678" i="5"/>
  <c r="X678" i="5" s="1"/>
  <c r="E679" i="5"/>
  <c r="E680" i="5"/>
  <c r="X680" i="5" s="1"/>
  <c r="E681" i="5"/>
  <c r="X681" i="5" s="1"/>
  <c r="E682" i="5"/>
  <c r="X682" i="5" s="1"/>
  <c r="E683" i="5"/>
  <c r="X683" i="5" s="1"/>
  <c r="E684" i="5"/>
  <c r="X684" i="5" s="1"/>
  <c r="E685" i="5"/>
  <c r="X685" i="5" s="1"/>
  <c r="E686" i="5"/>
  <c r="X686" i="5" s="1"/>
  <c r="E687" i="5"/>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E1182" i="5"/>
  <c r="X1182" i="5" s="1"/>
  <c r="E1183" i="5"/>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E2382" i="5"/>
  <c r="X2382" i="5" s="1"/>
  <c r="E2383" i="5"/>
  <c r="X2383" i="5" s="1"/>
  <c r="E2384" i="5"/>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V6" i="5"/>
  <c r="E6" i="5" s="1"/>
  <c r="G6"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G7" i="5" s="1"/>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G10" i="6" s="1"/>
  <c r="H10" i="6" s="1"/>
  <c r="D10" i="6" s="1"/>
  <c r="B9" i="6"/>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B54" i="6"/>
  <c r="G54" i="6"/>
  <c r="B17" i="6"/>
  <c r="B16" i="6"/>
  <c r="B15" i="6"/>
  <c r="B14" i="6"/>
  <c r="G14" i="6"/>
  <c r="H14" i="6"/>
  <c r="D14" i="6" s="1"/>
  <c r="H13" i="6"/>
  <c r="B12" i="6"/>
  <c r="G12" i="6" s="1"/>
  <c r="H12" i="6" s="1"/>
  <c r="D12" i="6" s="1"/>
  <c r="B11" i="6"/>
  <c r="G11" i="6" s="1"/>
  <c r="H11" i="6" s="1"/>
  <c r="D11" i="6" s="1"/>
  <c r="G9" i="6"/>
  <c r="H9" i="6" s="1"/>
  <c r="D9" i="6" s="1"/>
  <c r="B8" i="6"/>
  <c r="G8" i="6"/>
  <c r="H8" i="6" s="1"/>
  <c r="D8" i="6" s="1"/>
  <c r="B7" i="6"/>
  <c r="G7" i="6" s="1"/>
  <c r="H7" i="6" s="1"/>
  <c r="D7" i="6" s="1"/>
  <c r="B6" i="6"/>
  <c r="G6" i="6"/>
  <c r="B5" i="6"/>
  <c r="F6" i="6" s="1"/>
  <c r="H6" i="6" s="1"/>
  <c r="D6" i="6" s="1"/>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B47" i="4" s="1"/>
  <c r="A32" i="6" s="1"/>
  <c r="P46" i="4"/>
  <c r="P45" i="4"/>
  <c r="P44" i="4"/>
  <c r="P43" i="4"/>
  <c r="Q43" i="4"/>
  <c r="P41" i="4"/>
  <c r="P40" i="4"/>
  <c r="B40" i="4" s="1"/>
  <c r="P39" i="4"/>
  <c r="B39" i="4" s="1"/>
  <c r="A25" i="6" s="1"/>
  <c r="P38" i="4"/>
  <c r="P37" i="4"/>
  <c r="Q37" i="4" s="1"/>
  <c r="P35" i="4"/>
  <c r="P34" i="4"/>
  <c r="P33" i="4"/>
  <c r="P32" i="4"/>
  <c r="P31" i="4"/>
  <c r="Q31" i="4" s="1"/>
  <c r="P29" i="4"/>
  <c r="P28" i="4"/>
  <c r="B28" i="4" s="1"/>
  <c r="A16" i="6" s="1"/>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T6" i="5" s="1"/>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s="1"/>
  <c r="D5"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K68" i="6" s="1"/>
  <c r="AB2443" i="5"/>
  <c r="S2443" i="5"/>
  <c r="S2450" i="5"/>
  <c r="S2452" i="5"/>
  <c r="J2461" i="5"/>
  <c r="J2469" i="5"/>
  <c r="T2495" i="5"/>
  <c r="S2495" i="5"/>
  <c r="T2499" i="5"/>
  <c r="S2499" i="5"/>
  <c r="T2503" i="5"/>
  <c r="S2503" i="5"/>
  <c r="G15" i="6"/>
  <c r="H15" i="6"/>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R2492" i="5"/>
  <c r="J2492" i="5"/>
  <c r="S2504" i="5"/>
  <c r="S2477" i="5"/>
  <c r="AB2482" i="5"/>
  <c r="T2482" i="5"/>
  <c r="T2504" i="5"/>
  <c r="B21" i="6"/>
  <c r="B51" i="6" s="1"/>
  <c r="G51" i="6" s="1"/>
  <c r="G16" i="6"/>
  <c r="H16" i="6" s="1"/>
  <c r="B19" i="6"/>
  <c r="B39" i="6" s="1"/>
  <c r="G39" i="6" s="1"/>
  <c r="A38" i="2"/>
  <c r="J4" i="5"/>
  <c r="B41" i="4"/>
  <c r="A27" i="6" s="1"/>
  <c r="A55" i="2"/>
  <c r="A73" i="2"/>
  <c r="B9" i="3"/>
  <c r="A3" i="2"/>
  <c r="A20" i="2"/>
  <c r="B17" i="3"/>
  <c r="B29" i="4"/>
  <c r="B35" i="4" s="1"/>
  <c r="A22" i="6" s="1"/>
  <c r="B25" i="3"/>
  <c r="C20" i="3"/>
  <c r="A75" i="2"/>
  <c r="C25" i="3"/>
  <c r="N4" i="5"/>
  <c r="A43" i="2"/>
  <c r="C3" i="3"/>
  <c r="C19" i="3"/>
  <c r="P4" i="5"/>
  <c r="A45" i="2"/>
  <c r="C4" i="3"/>
  <c r="B26" i="4"/>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488" i="5"/>
  <c r="X530" i="5"/>
  <c r="S532" i="5"/>
  <c r="S356" i="5"/>
  <c r="S343" i="5"/>
  <c r="S315" i="5"/>
  <c r="X373" i="5"/>
  <c r="S357" i="5"/>
  <c r="S383" i="5"/>
  <c r="X249" i="5"/>
  <c r="B32" i="6"/>
  <c r="G32" i="6" s="1"/>
  <c r="H32" i="6" s="1"/>
  <c r="D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c r="B31" i="6"/>
  <c r="G31" i="6" s="1"/>
  <c r="H31" i="6" s="1"/>
  <c r="D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1" i="6" s="1"/>
  <c r="B52" i="6"/>
  <c r="G52" i="6" s="1"/>
  <c r="H52" i="6" s="1"/>
  <c r="D52" i="6" s="1"/>
  <c r="B37" i="6"/>
  <c r="G37" i="6"/>
  <c r="B42" i="6"/>
  <c r="G42" i="6" s="1"/>
  <c r="B25" i="6"/>
  <c r="G25" i="6" s="1"/>
  <c r="B35" i="6"/>
  <c r="G35" i="6" s="1"/>
  <c r="B49" i="6"/>
  <c r="G49" i="6" s="1"/>
  <c r="G19" i="6"/>
  <c r="F2426" i="5"/>
  <c r="R2426" i="5"/>
  <c r="J2426" i="5"/>
  <c r="I2426" i="5"/>
  <c r="H2426" i="5"/>
  <c r="F2446" i="5"/>
  <c r="H2446" i="5"/>
  <c r="J2446" i="5"/>
  <c r="I2446" i="5"/>
  <c r="R2446" i="5"/>
  <c r="G22" i="6"/>
  <c r="B47" i="6"/>
  <c r="G47" i="6" s="1"/>
  <c r="H47" i="6" s="1"/>
  <c r="D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H26" i="6" s="1"/>
  <c r="D26" i="6" s="1"/>
  <c r="G21" i="6"/>
  <c r="H21" i="6" s="1"/>
  <c r="D21" i="6" s="1"/>
  <c r="B36" i="6"/>
  <c r="G36" i="6" s="1"/>
  <c r="G20" i="6"/>
  <c r="H2439" i="5"/>
  <c r="F2439" i="5"/>
  <c r="R2439" i="5"/>
  <c r="J2439" i="5"/>
  <c r="I2439" i="5"/>
  <c r="F2414" i="5"/>
  <c r="R2414" i="5"/>
  <c r="J2414" i="5"/>
  <c r="I2414" i="5"/>
  <c r="H2414" i="5"/>
  <c r="J2448" i="5"/>
  <c r="F2448" i="5"/>
  <c r="I2448" i="5"/>
  <c r="H2448" i="5"/>
  <c r="R2448" i="5"/>
  <c r="B27" i="6"/>
  <c r="G27" i="6"/>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F68" i="6"/>
  <c r="F32" i="6"/>
  <c r="F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354" i="5"/>
  <c r="X597" i="5"/>
  <c r="S597" i="5"/>
  <c r="S599" i="5"/>
  <c r="X465" i="5"/>
  <c r="S611" i="5"/>
  <c r="S601" i="5"/>
  <c r="X192" i="5"/>
  <c r="X370" i="5"/>
  <c r="X565" i="5"/>
  <c r="S600" i="5"/>
  <c r="X365" i="5"/>
  <c r="S382" i="5"/>
  <c r="X224" i="5"/>
  <c r="X490" i="5"/>
  <c r="X533" i="5"/>
  <c r="S533" i="5"/>
  <c r="S355" i="5"/>
  <c r="S602" i="5"/>
  <c r="X312" i="5"/>
  <c r="S603" i="5"/>
  <c r="S605" i="5"/>
  <c r="S607" i="5"/>
  <c r="X303" i="5"/>
  <c r="S314" i="5"/>
  <c r="X463" i="5"/>
  <c r="X293"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T7" i="5" s="1"/>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9" i="5"/>
  <c r="T11" i="5"/>
  <c r="T8" i="5"/>
  <c r="S17" i="5"/>
  <c r="S12" i="5"/>
  <c r="S16" i="5"/>
  <c r="S15" i="5"/>
  <c r="S13" i="5"/>
  <c r="S14" i="5"/>
  <c r="S10" i="5"/>
  <c r="S11" i="5"/>
  <c r="S8" i="5"/>
  <c r="S9" i="5"/>
  <c r="G64" i="6" a="1"/>
  <c r="G65" i="6" l="1"/>
  <c r="G66" i="6"/>
  <c r="G68" i="6"/>
  <c r="H68" i="6" s="1"/>
  <c r="D68" i="6" s="1"/>
  <c r="G67" i="6"/>
  <c r="H67" i="6" s="1"/>
  <c r="D67" i="6" s="1"/>
  <c r="J5" i="5"/>
  <c r="T5" i="5" s="1"/>
  <c r="I5" i="5"/>
  <c r="H5" i="5"/>
  <c r="R5" i="5"/>
  <c r="F5" i="5"/>
  <c r="G5" i="5"/>
  <c r="E7" i="5"/>
  <c r="X6" i="5"/>
  <c r="S6" i="5"/>
  <c r="S5" i="5"/>
  <c r="X5" i="5"/>
  <c r="H46" i="6"/>
  <c r="D46" i="6" s="1"/>
  <c r="H41" i="6"/>
  <c r="D41" i="6" s="1"/>
  <c r="H51" i="6"/>
  <c r="D51" i="6" s="1"/>
  <c r="C31" i="6"/>
  <c r="H20" i="6"/>
  <c r="K66" i="6" s="1"/>
  <c r="H19" i="6"/>
  <c r="D19" i="6" s="1"/>
  <c r="C47" i="6"/>
  <c r="A17" i="6"/>
  <c r="D17" i="6"/>
  <c r="C32" i="6"/>
  <c r="C37" i="6"/>
  <c r="C17" i="6"/>
  <c r="C52" i="6"/>
  <c r="C42" i="6"/>
  <c r="C22" i="6"/>
  <c r="C27" i="6"/>
  <c r="K67" i="6"/>
  <c r="D16" i="6"/>
  <c r="C41" i="6"/>
  <c r="C21" i="6"/>
  <c r="C16" i="6"/>
  <c r="F36" i="6"/>
  <c r="H36" i="6" s="1"/>
  <c r="D36" i="6" s="1"/>
  <c r="C26" i="6"/>
  <c r="C51" i="6"/>
  <c r="F40" i="6"/>
  <c r="F50" i="6"/>
  <c r="F30" i="6"/>
  <c r="H30" i="6" s="1"/>
  <c r="D30" i="6" s="1"/>
  <c r="F45" i="6"/>
  <c r="F66" i="6"/>
  <c r="H25" i="6"/>
  <c r="D25" i="6" s="1"/>
  <c r="F35" i="6"/>
  <c r="H35" i="6" s="1"/>
  <c r="D35" i="6" s="1"/>
  <c r="D20" i="6"/>
  <c r="B50" i="6"/>
  <c r="G50" i="6" s="1"/>
  <c r="C4" i="6"/>
  <c r="C20" i="6"/>
  <c r="C15" i="6"/>
  <c r="C14" i="6"/>
  <c r="C35" i="6"/>
  <c r="B45" i="6"/>
  <c r="G45" i="6" s="1"/>
  <c r="B40" i="6"/>
  <c r="G40" i="6" s="1"/>
  <c r="C30" i="6"/>
  <c r="B79" i="4"/>
  <c r="A57" i="6" s="1"/>
  <c r="B85" i="4"/>
  <c r="A60" i="6" s="1"/>
  <c r="B31" i="4"/>
  <c r="A18" i="6" s="1"/>
  <c r="B87" i="4"/>
  <c r="A62" i="6" s="1"/>
  <c r="B75" i="4"/>
  <c r="A54" i="6" s="1"/>
  <c r="B81" i="4"/>
  <c r="A58" i="6" s="1"/>
  <c r="B55" i="4"/>
  <c r="A38" i="6" s="1"/>
  <c r="B67" i="4"/>
  <c r="A48" i="6" s="1"/>
  <c r="B89" i="4"/>
  <c r="A63" i="6" s="1"/>
  <c r="B37" i="4"/>
  <c r="A23" i="6" s="1"/>
  <c r="B83" i="4"/>
  <c r="A59" i="6" s="1"/>
  <c r="B43" i="4"/>
  <c r="A28" i="6" s="1"/>
  <c r="B77" i="4"/>
  <c r="A55" i="6" s="1"/>
  <c r="B61" i="4"/>
  <c r="A43" i="6" s="1"/>
  <c r="B49" i="4"/>
  <c r="A33" i="6" s="1"/>
  <c r="B24" i="6"/>
  <c r="G24" i="6" s="1"/>
  <c r="B44" i="6"/>
  <c r="G44" i="6" s="1"/>
  <c r="B29" i="6"/>
  <c r="G29" i="6" s="1"/>
  <c r="F24" i="6"/>
  <c r="B34" i="6"/>
  <c r="G34" i="6" s="1"/>
  <c r="C19" i="6"/>
  <c r="C12" i="6"/>
  <c r="C11" i="6"/>
  <c r="C10" i="6"/>
  <c r="C9" i="6"/>
  <c r="B51" i="4"/>
  <c r="A35" i="6" s="1"/>
  <c r="B57" i="4"/>
  <c r="A40" i="6" s="1"/>
  <c r="D49" i="4"/>
  <c r="C8" i="6"/>
  <c r="B69" i="4"/>
  <c r="A50" i="6" s="1"/>
  <c r="D43" i="4"/>
  <c r="C7" i="6"/>
  <c r="D74" i="4"/>
  <c r="A15" i="6"/>
  <c r="C6" i="6"/>
  <c r="B71" i="4"/>
  <c r="A52" i="6" s="1"/>
  <c r="C5" i="6"/>
  <c r="B34" i="4"/>
  <c r="A21" i="6" s="1"/>
  <c r="D55" i="4"/>
  <c r="B63" i="4"/>
  <c r="A45" i="6" s="1"/>
  <c r="B58" i="4"/>
  <c r="A41" i="6" s="1"/>
  <c r="B70" i="4"/>
  <c r="A51" i="6" s="1"/>
  <c r="B52" i="4"/>
  <c r="A36" i="6" s="1"/>
  <c r="B68" i="4"/>
  <c r="A49" i="6" s="1"/>
  <c r="G74" i="4"/>
  <c r="G43" i="4"/>
  <c r="G37" i="4"/>
  <c r="G61" i="4"/>
  <c r="G67" i="4"/>
  <c r="A14" i="6"/>
  <c r="B32" i="4"/>
  <c r="A19" i="6" s="1"/>
  <c r="B59" i="4"/>
  <c r="A42" i="6" s="1"/>
  <c r="B53" i="4"/>
  <c r="A37" i="6" s="1"/>
  <c r="B65" i="4"/>
  <c r="A47" i="6" s="1"/>
  <c r="G49" i="4"/>
  <c r="G69" i="6" a="1"/>
  <c r="G69" i="6" s="1"/>
  <c r="H69" i="6" s="1"/>
  <c r="A24" i="6"/>
  <c r="B64" i="4"/>
  <c r="A46" i="6" s="1"/>
  <c r="A26" i="6"/>
  <c r="B50" i="4"/>
  <c r="A34" i="6" s="1"/>
  <c r="D67" i="4"/>
  <c r="D61" i="4"/>
  <c r="B56" i="4"/>
  <c r="A39" i="6" s="1"/>
  <c r="D31" i="4"/>
  <c r="G64" i="6"/>
  <c r="G55" i="4"/>
  <c r="H66" i="6" l="1"/>
  <c r="D66" i="6" s="1"/>
  <c r="C67" i="6"/>
  <c r="C68" i="6"/>
  <c r="X7" i="5"/>
  <c r="S7" i="5"/>
  <c r="C46" i="6"/>
  <c r="H40" i="6"/>
  <c r="D40" i="6" s="1"/>
  <c r="C36" i="6"/>
  <c r="C25" i="6"/>
  <c r="H45" i="6"/>
  <c r="K65" i="6"/>
  <c r="H50" i="6"/>
  <c r="F39" i="6"/>
  <c r="H39" i="6" s="1"/>
  <c r="F29" i="6"/>
  <c r="H29" i="6" s="1"/>
  <c r="F54" i="6"/>
  <c r="F65" i="6"/>
  <c r="F44" i="6"/>
  <c r="H44" i="6" s="1"/>
  <c r="F49" i="6"/>
  <c r="H49" i="6" s="1"/>
  <c r="H24" i="6"/>
  <c r="F34" i="6"/>
  <c r="H34" i="6" s="1"/>
  <c r="B64" i="6"/>
  <c r="H64" i="6"/>
  <c r="C66" i="6" l="1"/>
  <c r="C40" i="6"/>
  <c r="D45" i="6"/>
  <c r="C45" i="6"/>
  <c r="D50" i="6"/>
  <c r="C50" i="6"/>
  <c r="D24" i="6"/>
  <c r="C24" i="6"/>
  <c r="D49" i="6"/>
  <c r="C49" i="6"/>
  <c r="C2" i="6"/>
  <c r="B2" i="6"/>
  <c r="H65" i="6"/>
  <c r="D34" i="6"/>
  <c r="C34" i="6"/>
  <c r="D44" i="6"/>
  <c r="C44" i="6"/>
  <c r="F58" i="6"/>
  <c r="H58" i="6" s="1"/>
  <c r="F55" i="6"/>
  <c r="F60" i="6"/>
  <c r="H60" i="6" s="1"/>
  <c r="F57" i="6"/>
  <c r="H57" i="6" s="1"/>
  <c r="F63" i="6"/>
  <c r="H63" i="6" s="1"/>
  <c r="F59" i="6"/>
  <c r="H59" i="6" s="1"/>
  <c r="F62" i="6"/>
  <c r="H62" i="6" s="1"/>
  <c r="H54" i="6"/>
  <c r="D29" i="6"/>
  <c r="C29" i="6"/>
  <c r="D39" i="6"/>
  <c r="C39" i="6"/>
  <c r="C64" i="6"/>
  <c r="D64" i="6"/>
  <c r="D59" i="6" l="1"/>
  <c r="C59" i="6"/>
  <c r="D57" i="6"/>
  <c r="C57" i="6"/>
  <c r="D65" i="6"/>
  <c r="C65" i="6"/>
  <c r="D63" i="6"/>
  <c r="C63" i="6"/>
  <c r="D60" i="6"/>
  <c r="C60" i="6"/>
  <c r="F56" i="6"/>
  <c r="H56" i="6" s="1"/>
  <c r="H55" i="6"/>
  <c r="D54" i="6"/>
  <c r="C54" i="6"/>
  <c r="D62" i="6"/>
  <c r="C62" i="6"/>
  <c r="D58" i="6"/>
  <c r="C58"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<sst xmlns="http://schemas.openxmlformats.org/spreadsheetml/2006/main" count="22164" uniqueCount="15662">
  <si>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</si>
  <si>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</si>
  <si>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</si>
  <si>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</si>
  <si>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</si>
  <si>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</si>
  <si>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</si>
  <si>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</si>
  <si>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</si>
  <si>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</si>
  <si>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</si>
  <si>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</si>
  <si>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</si>
  <si>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</si>
  <si>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</si>
  <si>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</si>
  <si>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</si>
  <si>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</si>
  <si>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</si>
  <si>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</si>
  <si>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</si>
  <si>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</si>
  <si>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</si>
  <si>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</si>
  <si>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</si>
  <si>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</si>
  <si>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</si>
  <si>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</si>
  <si>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</si>
  <si>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</si>
  <si>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</si>
  <si>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</si>
  <si>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</si>
  <si>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</si>
  <si>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</si>
  <si>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</si>
  <si>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</si>
  <si>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</si>
  <si>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</si>
  <si>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</si>
  <si>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</si>
  <si>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</si>
  <si>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</si>
  <si>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</si>
  <si>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</si>
  <si>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</si>
  <si>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</si>
  <si>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</si>
  <si>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</si>
  <si>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</si>
  <si>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</si>
  <si>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</si>
  <si>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</si>
  <si>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</si>
  <si>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</si>
  <si>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</si>
  <si>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</si>
  <si>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</si>
  <si>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</si>
  <si>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</si>
  <si>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</si>
  <si>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</si>
  <si>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</si>
  <si>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</si>
  <si>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</si>
  <si>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</si>
  <si>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</si>
  <si>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</si>
  <si>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</si>
  <si>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</si>
  <si>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</si>
  <si>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</si>
  <si>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</si>
  <si>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</si>
  <si>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</si>
  <si>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</si>
  <si>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</si>
  <si>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</si>
  <si>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</si>
  <si>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</si>
  <si>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</si>
  <si>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</si>
  <si>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</si>
  <si>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</si>
  <si>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</si>
  <si>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</si>
  <si>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</si>
  <si>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</si>
  <si>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</si>
  <si>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</si>
  <si>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</si>
  <si>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</si>
  <si>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</si>
  <si>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</si>
  <si>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</si>
  <si>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</si>
  <si>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</si>
  <si>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</si>
  <si>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</si>
  <si>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</si>
  <si>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</si>
  <si>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</si>
  <si>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</si>
  <si>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</si>
  <si>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</si>
  <si>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</si>
  <si>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</si>
  <si>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</si>
  <si>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</si>
  <si>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</si>
  <si>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</si>
  <si>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</si>
  <si>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</si>
  <si>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</si>
  <si>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</si>
  <si>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</si>
  <si>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</si>
  <si>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</si>
  <si>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</si>
  <si>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</si>
  <si>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</si>
  <si>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</si>
  <si>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</si>
  <si>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</si>
  <si>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</si>
  <si>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</si>
  <si>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</si>
  <si>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</si>
  <si>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</si>
  <si>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</si>
  <si>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</si>
  <si>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</si>
  <si>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</si>
  <si>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</si>
  <si>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</si>
  <si>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</si>
  <si>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</si>
  <si>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</si>
  <si>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</si>
  <si>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</si>
  <si>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</si>
  <si>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</si>
  <si>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</si>
  <si>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</si>
  <si>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</si>
  <si>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</si>
  <si>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</si>
  <si>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</si>
  <si>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</si>
  <si>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</si>
  <si>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</si>
  <si>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</si>
  <si>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</si>
  <si>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</si>
  <si>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</si>
  <si>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</si>
  <si>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</si>
  <si>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</si>
  <si>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</si>
  <si>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</si>
  <si>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</si>
  <si>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</si>
  <si>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</si>
  <si>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</si>
  <si>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</si>
  <si>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</si>
  <si>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</si>
  <si>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</si>
  <si>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</si>
  <si>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</si>
  <si>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</si>
  <si>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</si>
  <si>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</si>
  <si>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</si>
  <si>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</si>
  <si>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</si>
  <si>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</si>
  <si>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</si>
  <si>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</si>
  <si>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</si>
  <si>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</si>
  <si>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</si>
  <si>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</si>
  <si>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</si>
  <si>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</si>
  <si>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</si>
  <si>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</si>
  <si>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</si>
  <si>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</si>
  <si>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</si>
  <si>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</si>
  <si>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</si>
  <si>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</si>
  <si>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</si>
  <si>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</si>
  <si>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</si>
  <si>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</si>
  <si>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</si>
  <si>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</si>
  <si>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</si>
  <si>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</si>
  <si>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</si>
  <si>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</si>
  <si>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</si>
  <si>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</si>
  <si>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</si>
  <si>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</si>
  <si>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</si>
  <si>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</si>
  <si>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</si>
  <si>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</si>
  <si>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</si>
  <si>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</si>
  <si>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</si>
  <si>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</si>
  <si>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</si>
  <si>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</si>
  <si>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</si>
  <si>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</si>
  <si>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</si>
  <si>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</si>
  <si>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</si>
  <si>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</si>
  <si>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</si>
  <si>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</si>
  <si>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</si>
  <si>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</si>
  <si>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</si>
  <si>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</si>
  <si>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</si>
  <si>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</si>
  <si>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</si>
  <si>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</si>
  <si>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</si>
  <si>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</si>
  <si>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</si>
  <si>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</si>
  <si>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</si>
  <si>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</si>
  <si>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</si>
  <si>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</si>
  <si>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</si>
  <si>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</si>
  <si>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</si>
  <si>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</si>
  <si>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</si>
  <si>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</si>
  <si>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</si>
  <si>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</si>
  <si>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</si>
  <si>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</si>
  <si>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</si>
  <si>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</si>
  <si>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</si>
  <si>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</si>
  <si>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</si>
  <si>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</si>
  <si>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</si>
  <si>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</si>
  <si>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</si>
  <si>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</si>
  <si>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</si>
  <si>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</si>
  <si>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</si>
  <si>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</si>
  <si>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</si>
  <si>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</si>
  <si>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</si>
  <si>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</si>
  <si>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</si>
  <si>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</si>
  <si>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</si>
  <si>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</si>
  <si>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</si>
  <si>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</si>
  <si>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</si>
  <si>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</si>
  <si>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</si>
  <si>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</si>
  <si>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</si>
  <si>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</si>
  <si>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</si>
  <si>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</si>
  <si>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</si>
  <si>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</si>
  <si>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</si>
  <si>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</si>
  <si>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</si>
  <si>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</si>
  <si>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</si>
  <si>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</si>
  <si>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</si>
  <si>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</si>
  <si>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</si>
  <si>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</si>
  <si>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</si>
  <si>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</si>
  <si>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</si>
  <si>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</si>
  <si>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</si>
  <si>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</si>
  <si>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</si>
  <si>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</si>
  <si>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</si>
  <si>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</si>
  <si>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</si>
  <si>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</si>
  <si>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</si>
  <si>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</si>
  <si>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</si>
  <si>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</si>
  <si>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</si>
  <si>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</si>
  <si>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</si>
  <si>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</si>
  <si>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</si>
  <si>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</si>
  <si>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</si>
  <si>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</si>
  <si>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</si>
  <si>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</si>
  <si>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</si>
  <si>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</si>
  <si>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</si>
  <si>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</si>
  <si>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</si>
  <si>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</si>
  <si>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</si>
  <si>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</si>
  <si>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</si>
  <si>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</si>
  <si>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</si>
  <si>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</si>
  <si>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</si>
  <si>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</si>
  <si>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</si>
  <si>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</si>
  <si>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</si>
  <si>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</si>
  <si>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</si>
  <si>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</si>
  <si>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</si>
  <si>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</si>
  <si>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</si>
  <si>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</si>
  <si>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</si>
  <si>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</si>
  <si>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</si>
  <si>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</si>
  <si>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</si>
  <si>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</si>
  <si>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</si>
  <si>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</si>
  <si>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</si>
  <si>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</si>
  <si>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</si>
  <si>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</si>
  <si>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</si>
  <si>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</si>
  <si>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</si>
  <si>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</si>
  <si>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</si>
  <si>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</si>
  <si>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</si>
  <si>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</si>
  <si>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</si>
  <si>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</si>
  <si>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</si>
  <si>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</si>
  <si>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</si>
  <si>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</si>
  <si>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</si>
  <si>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</si>
  <si>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</si>
  <si>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</si>
  <si>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</si>
  <si>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</si>
  <si>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</si>
  <si>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</si>
  <si>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</si>
  <si>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</si>
  <si>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</si>
  <si>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</si>
  <si>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</si>
  <si>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</si>
  <si>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</si>
  <si>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</si>
  <si>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</si>
  <si>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</si>
  <si>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</si>
  <si>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</si>
  <si>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</si>
  <si>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</si>
  <si>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</si>
  <si>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</si>
  <si>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</si>
  <si>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</si>
  <si>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</si>
  <si>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</si>
  <si>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</si>
  <si>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</si>
  <si>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</si>
  <si>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</si>
  <si>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</si>
  <si>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</si>
  <si>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</si>
  <si>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</si>
  <si>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</si>
  <si>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</si>
  <si>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</si>
  <si>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</si>
  <si>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</si>
  <si>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</si>
  <si>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</si>
  <si>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</si>
  <si>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</si>
  <si>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</si>
  <si>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</si>
  <si>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</si>
  <si>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</si>
  <si>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</si>
  <si>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</si>
  <si>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</si>
  <si>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</si>
  <si>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</si>
  <si>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</si>
  <si>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</si>
  <si>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</si>
  <si>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</si>
  <si>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</si>
  <si>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</si>
  <si>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</si>
  <si>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</si>
  <si>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</si>
  <si>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</si>
  <si>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</si>
  <si>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</si>
  <si>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</si>
  <si>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</si>
  <si>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</si>
  <si>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</si>
  <si>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</si>
  <si>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</si>
  <si>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</si>
  <si>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</si>
  <si>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</si>
  <si>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</si>
  <si>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</si>
  <si>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</si>
  <si>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</si>
  <si>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</si>
  <si>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</si>
  <si>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</si>
  <si>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</si>
  <si>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</si>
  <si>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</si>
  <si>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</si>
  <si>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</si>
  <si>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</si>
  <si>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</si>
  <si>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</si>
  <si>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</si>
  <si>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</si>
  <si>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</si>
  <si>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</si>
  <si>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</si>
  <si>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</si>
  <si>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</si>
  <si>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</si>
  <si>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</si>
  <si>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</si>
  <si>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</si>
  <si>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</si>
  <si>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</si>
  <si>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</si>
  <si>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</si>
  <si>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</si>
  <si>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</si>
  <si>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</si>
  <si>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</si>
  <si>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</si>
  <si>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</si>
  <si>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</si>
  <si>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</si>
  <si>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</si>
  <si>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</si>
  <si>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</si>
  <si>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</si>
  <si>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</si>
  <si>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</si>
  <si>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</si>
  <si>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</si>
  <si>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</si>
  <si>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</si>
  <si>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</si>
  <si>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</si>
  <si>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</si>
  <si>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</si>
  <si>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</si>
  <si>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</si>
  <si>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</si>
  <si>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</si>
  <si>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</si>
  <si>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</si>
  <si>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</si>
  <si>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</si>
  <si>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</si>
  <si>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</si>
  <si>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</si>
  <si>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</si>
  <si>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</si>
  <si>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</si>
  <si>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</si>
  <si>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</si>
  <si>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</si>
  <si>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</si>
  <si>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</si>
  <si>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</si>
  <si>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</si>
  <si>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</si>
  <si>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</si>
  <si>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</si>
  <si>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</si>
  <si>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</si>
  <si>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</si>
  <si>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</si>
  <si>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</si>
  <si>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</si>
  <si>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</si>
  <si>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</si>
  <si>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</si>
  <si>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</si>
  <si>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</si>
  <si>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</si>
  <si>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</si>
  <si>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</si>
  <si>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</si>
  <si>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</si>
  <si>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</si>
  <si>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</si>
  <si>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</si>
  <si>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</si>
  <si>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</si>
  <si>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</si>
  <si>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</si>
  <si>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</si>
  <si>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</si>
  <si>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</si>
  <si>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</si>
  <si>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</si>
  <si>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</si>
  <si>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</si>
  <si>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</si>
  <si>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</si>
  <si>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</si>
  <si>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</si>
  <si>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</si>
  <si>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</si>
  <si>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</si>
  <si>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</si>
  <si>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</si>
  <si>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</si>
  <si>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</si>
  <si>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</si>
  <si>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</si>
  <si>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</si>
  <si>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</si>
  <si>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</si>
  <si>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</si>
  <si>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</si>
  <si>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</si>
  <si>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</si>
  <si>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</si>
  <si>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</si>
  <si>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</si>
  <si>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</si>
  <si>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</si>
  <si>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</si>
  <si>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</si>
  <si>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</si>
  <si>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</si>
  <si>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</si>
  <si>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</si>
  <si>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</si>
  <si>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</si>
  <si>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</si>
  <si>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</si>
  <si>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</si>
  <si>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</si>
  <si>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</si>
  <si>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</si>
  <si>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</si>
  <si>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</si>
  <si>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</si>
  <si>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</si>
  <si>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</si>
  <si>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</si>
  <si>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</si>
  <si>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</si>
  <si>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</si>
  <si>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</si>
  <si>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</si>
  <si>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</si>
  <si>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</si>
  <si>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</si>
  <si>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</si>
  <si>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</si>
  <si>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</si>
  <si>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</si>
  <si>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</si>
  <si>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</si>
  <si>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</si>
  <si>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</si>
  <si>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</si>
  <si>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</si>
  <si>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</si>
  <si>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</si>
  <si>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</si>
  <si>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</si>
  <si>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</si>
  <si>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</si>
  <si>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</si>
  <si>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</si>
  <si>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</si>
  <si>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</si>
  <si>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</si>
  <si>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</si>
  <si>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</si>
  <si>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</si>
  <si>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</si>
  <si>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</si>
  <si>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</si>
  <si>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</si>
  <si>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</si>
  <si>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</si>
  <si>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</si>
  <si>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</si>
  <si>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</si>
  <si>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</si>
  <si>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</si>
  <si>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</si>
  <si>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</si>
  <si>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</si>
  <si>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</si>
  <si>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</si>
  <si>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</si>
  <si>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</si>
  <si>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</si>
  <si>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</si>
  <si>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</si>
  <si>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</si>
  <si>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</si>
  <si>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</si>
  <si>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</si>
  <si>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</si>
  <si>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</si>
  <si>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</si>
  <si>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</si>
  <si>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</si>
  <si>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</si>
  <si>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</si>
  <si>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</si>
  <si>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</si>
  <si>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</si>
  <si>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</si>
  <si>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</si>
  <si>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</si>
  <si>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</si>
  <si>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</si>
  <si>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</si>
  <si>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</si>
  <si>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</si>
  <si>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</si>
  <si>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</si>
  <si>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</si>
  <si>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</si>
  <si>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</si>
  <si>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</si>
  <si>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</si>
  <si>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</si>
  <si>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</si>
  <si>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</si>
  <si>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</si>
  <si>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</si>
  <si>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</si>
  <si>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</si>
  <si>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</si>
  <si>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</si>
  <si>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</si>
  <si>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</si>
  <si>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</si>
  <si>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</si>
  <si>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</si>
  <si>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</si>
  <si>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</si>
  <si>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</si>
  <si>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</si>
  <si>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</si>
  <si>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</si>
  <si>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</si>
  <si>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</si>
  <si>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</si>
  <si>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</si>
  <si>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</si>
  <si>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</si>
  <si>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</si>
  <si>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</si>
  <si>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</si>
  <si>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</si>
  <si>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</si>
  <si>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</si>
  <si>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</si>
  <si>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</si>
  <si>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</si>
  <si>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</si>
  <si>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</si>
  <si>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</si>
  <si>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</si>
  <si>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</si>
  <si>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</si>
  <si>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</si>
  <si>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</si>
  <si>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</si>
  <si>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</si>
  <si>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</si>
  <si>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</si>
  <si>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</si>
  <si>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</si>
  <si>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</si>
  <si>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</si>
  <si>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</si>
  <si>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</si>
  <si>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</si>
  <si>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</si>
  <si>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</si>
  <si>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</si>
  <si>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</si>
  <si>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</si>
  <si>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</si>
  <si>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</si>
  <si>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</si>
  <si>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</si>
  <si>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</si>
  <si>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</si>
  <si>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</si>
  <si>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</si>
  <si>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</si>
  <si>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</si>
  <si>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</si>
  <si>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</si>
  <si>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</si>
  <si>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</si>
  <si>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</si>
  <si>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</si>
  <si>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</si>
  <si>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</si>
  <si>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</si>
  <si>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</si>
  <si>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</si>
  <si>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</si>
  <si>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</si>
  <si>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</si>
  <si>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</si>
  <si>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</si>
  <si>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</si>
  <si>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</si>
  <si>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</si>
  <si>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</si>
  <si>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</si>
  <si>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</si>
  <si>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</si>
  <si>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</si>
  <si>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</si>
  <si>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</si>
  <si>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</si>
  <si>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</si>
  <si>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</si>
  <si>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</si>
  <si>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</si>
  <si>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</si>
  <si>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</si>
  <si>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</si>
  <si>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</si>
  <si>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</si>
  <si>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</si>
  <si>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</si>
  <si>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</si>
  <si>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</si>
  <si>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</si>
  <si>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</si>
  <si>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</si>
  <si>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</si>
  <si>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</si>
  <si>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</si>
  <si>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</si>
  <si>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</si>
  <si>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</si>
  <si>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</si>
  <si>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</si>
  <si>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</si>
  <si>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</si>
  <si>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</si>
  <si>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</si>
  <si>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</si>
  <si>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</si>
  <si>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</si>
  <si>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</si>
  <si>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</si>
  <si>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</si>
  <si>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</si>
  <si>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</si>
  <si>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</si>
  <si>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</si>
  <si>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</si>
  <si>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</si>
  <si>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</si>
  <si>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</si>
  <si>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</si>
  <si>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</si>
  <si>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</si>
  <si>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</si>
  <si>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</si>
  <si>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</si>
  <si>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</si>
  <si>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</si>
  <si>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</si>
  <si>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</si>
  <si>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</si>
  <si>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</si>
  <si>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</si>
  <si>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</si>
  <si>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</si>
  <si>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</si>
  <si>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</si>
  <si>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</si>
  <si>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</si>
  <si>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</si>
  <si>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</si>
  <si>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</si>
  <si>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</si>
  <si>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</si>
  <si>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</si>
  <si>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</si>
  <si>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</si>
  <si>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</si>
  <si>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</si>
  <si>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</si>
  <si>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</si>
  <si>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</si>
  <si>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</si>
  <si>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</si>
  <si>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</si>
  <si>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</si>
  <si>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</si>
  <si>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</si>
  <si>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</si>
  <si>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</si>
  <si>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</si>
  <si>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</si>
  <si>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</si>
  <si>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</si>
  <si>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</si>
  <si>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</si>
  <si>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</si>
  <si>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</si>
  <si>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</si>
  <si>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</si>
  <si>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</si>
  <si>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</si>
  <si>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</si>
  <si>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</si>
  <si>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</si>
  <si>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</si>
  <si>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</si>
  <si>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</si>
  <si>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</si>
  <si>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</si>
  <si>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</si>
  <si>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</si>
  <si>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</si>
  <si>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</si>
  <si>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</si>
  <si>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</si>
  <si>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</si>
  <si>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</si>
  <si>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</si>
  <si>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</si>
  <si>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</si>
  <si>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</si>
  <si>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</si>
  <si>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</si>
  <si>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</si>
  <si>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</si>
  <si>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</si>
  <si>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</si>
  <si>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</si>
  <si>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</si>
  <si>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</si>
  <si>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</si>
  <si>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</si>
  <si>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</si>
  <si>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</si>
  <si>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</si>
  <si>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</si>
  <si>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</si>
  <si>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</si>
  <si>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</si>
  <si>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</si>
  <si>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</si>
  <si>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</si>
  <si>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</si>
  <si>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</si>
  <si>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</si>
  <si>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</si>
  <si>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</si>
  <si>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</si>
  <si>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</si>
  <si>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</si>
  <si>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</si>
  <si>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</si>
  <si>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</si>
  <si>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</si>
  <si>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</si>
  <si>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</si>
  <si>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</si>
  <si>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</si>
  <si>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</si>
  <si>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</si>
  <si>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</si>
  <si>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</si>
  <si>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</si>
  <si>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</si>
  <si>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</si>
  <si>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</si>
  <si>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</si>
  <si>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</si>
  <si>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</si>
  <si>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</si>
  <si>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</si>
  <si>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</si>
  <si>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</si>
  <si>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</si>
  <si>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</si>
  <si>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</si>
  <si>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</si>
  <si>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</si>
  <si>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</si>
  <si>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</si>
  <si>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</si>
  <si>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</si>
  <si>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</si>
  <si>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</si>
  <si>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</si>
  <si>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</si>
  <si>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</si>
  <si>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</si>
  <si>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</si>
  <si>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</si>
  <si>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</si>
  <si>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</si>
  <si>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</si>
  <si>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</si>
  <si>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</si>
  <si>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</si>
  <si>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</si>
  <si>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</si>
  <si>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</si>
  <si>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</si>
  <si>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</si>
  <si>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</si>
  <si>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</si>
  <si>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</si>
  <si>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</si>
  <si>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</si>
  <si>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</si>
  <si>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</si>
  <si>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</si>
  <si>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</si>
  <si>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</si>
  <si>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</si>
  <si>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</si>
  <si>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</si>
  <si>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</si>
  <si>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</si>
  <si>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</si>
  <si>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</si>
  <si>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</si>
  <si>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</si>
  <si>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</si>
  <si>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</si>
  <si>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</si>
  <si>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</si>
  <si>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</si>
  <si>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</si>
  <si>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</si>
  <si>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</si>
  <si>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</si>
  <si>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</si>
  <si>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</si>
  <si>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</si>
  <si>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</si>
  <si>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</si>
  <si>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</si>
  <si>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</si>
  <si>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</si>
  <si>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</si>
  <si>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</si>
  <si>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</si>
  <si>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</si>
  <si>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</si>
  <si>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</si>
  <si>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</si>
  <si>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</si>
  <si>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</si>
  <si>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</si>
  <si>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</si>
  <si>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</si>
  <si>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</si>
  <si>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</si>
  <si>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</si>
  <si>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</si>
  <si>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</si>
  <si>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</si>
  <si>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</si>
  <si>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</si>
  <si>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</si>
  <si>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</si>
  <si>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</si>
  <si>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</si>
  <si>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</si>
  <si>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</si>
  <si>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</si>
  <si>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</si>
  <si>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</si>
  <si>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</si>
  <si>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</si>
  <si>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</si>
  <si>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</si>
  <si>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</si>
  <si>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</si>
  <si>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</si>
  <si>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</si>
  <si>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</si>
  <si>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</si>
  <si>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</si>
  <si>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</si>
  <si>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</si>
  <si>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</si>
  <si>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</si>
  <si>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</si>
  <si>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</si>
  <si>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</si>
  <si>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</si>
  <si>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</si>
  <si>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</si>
  <si>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</si>
  <si>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</si>
  <si>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</si>
  <si>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</si>
  <si>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</si>
  <si>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</si>
  <si>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</si>
  <si>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</si>
  <si>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</si>
  <si>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</si>
  <si>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</si>
  <si>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</si>
  <si>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</si>
  <si>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</si>
  <si>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</si>
  <si>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</si>
  <si>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</si>
  <si>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</si>
  <si>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</si>
  <si>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</si>
  <si>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</si>
  <si>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</si>
  <si>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</si>
  <si>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</si>
  <si>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</si>
  <si>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</si>
  <si>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</si>
  <si>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</si>
  <si>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</si>
  <si>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</si>
  <si>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</si>
  <si>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</si>
  <si>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</si>
  <si>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</si>
  <si>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</si>
  <si>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</si>
  <si>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</si>
  <si>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</si>
  <si>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</si>
  <si>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</si>
  <si>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</si>
  <si>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</si>
  <si>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</si>
  <si>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</si>
  <si>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</si>
  <si>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</si>
  <si>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</si>
  <si>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</si>
  <si>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</si>
  <si>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</si>
  <si>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</si>
  <si>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</si>
  <si>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</si>
  <si>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</si>
  <si>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</si>
  <si>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</si>
  <si>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</si>
  <si>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</si>
  <si>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</si>
  <si>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</si>
  <si>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</si>
  <si>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</si>
  <si>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</si>
  <si>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</si>
  <si>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</si>
  <si>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</si>
  <si>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</si>
  <si>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</si>
  <si>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</si>
  <si>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</si>
  <si>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</si>
  <si>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</si>
  <si>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</si>
  <si>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</si>
  <si>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</si>
  <si>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</si>
  <si>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</si>
  <si>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</si>
  <si>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</si>
  <si>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</si>
  <si>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</si>
  <si>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</si>
  <si>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</si>
  <si>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</si>
  <si>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</si>
  <si>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</si>
  <si>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</si>
  <si>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</si>
  <si>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</si>
  <si>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</si>
  <si>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</si>
  <si>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</si>
  <si>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</si>
  <si>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</si>
  <si>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</si>
  <si>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</si>
  <si>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</si>
  <si>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</si>
  <si>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</si>
  <si>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</si>
  <si>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</si>
  <si>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</si>
  <si>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</si>
  <si>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</si>
  <si>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</si>
  <si>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</si>
  <si>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</si>
  <si>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</si>
  <si>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</si>
  <si>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</si>
  <si>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</si>
  <si>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</si>
  <si>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</si>
  <si>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</si>
  <si>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</si>
  <si>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</si>
  <si>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</si>
  <si>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</si>
  <si>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</si>
  <si>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</si>
  <si>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</si>
  <si>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</si>
  <si>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</si>
  <si>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</si>
  <si>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</si>
  <si>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</si>
  <si>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</si>
  <si>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</si>
  <si>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</si>
  <si>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</si>
  <si>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</si>
  <si>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</si>
  <si>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</si>
  <si>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</si>
  <si>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</si>
  <si>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</si>
  <si>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</si>
  <si>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</si>
  <si>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</si>
  <si>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</si>
  <si>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</si>
  <si>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</si>
  <si>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</si>
  <si>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</si>
  <si>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</si>
  <si>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</si>
  <si>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</si>
  <si>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</si>
  <si>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</si>
  <si>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</si>
  <si>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</si>
  <si>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</si>
  <si>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</si>
  <si>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</si>
  <si>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</si>
  <si>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</si>
  <si>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</si>
  <si>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</si>
  <si>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</si>
  <si>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</si>
  <si>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</si>
  <si>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</si>
  <si>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</si>
  <si>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</si>
  <si>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</si>
  <si>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</si>
  <si>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</si>
  <si>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</si>
  <si>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</si>
  <si>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</si>
  <si>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</si>
  <si>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</si>
  <si>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</si>
  <si>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</si>
  <si>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</si>
  <si>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</si>
  <si>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</si>
  <si>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</si>
  <si>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</si>
  <si>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</si>
  <si>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</si>
  <si>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</si>
  <si>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</si>
  <si>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</si>
  <si>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</si>
  <si>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</si>
  <si>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</si>
  <si>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</si>
  <si>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</si>
  <si>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</si>
  <si>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</si>
  <si>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</si>
  <si>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</si>
  <si>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</si>
  <si>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</si>
  <si>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</si>
  <si>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</si>
  <si>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</si>
  <si>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</si>
  <si>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</si>
  <si>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</si>
  <si>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</si>
  <si>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</si>
  <si>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</si>
  <si>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</si>
  <si>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</si>
  <si>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</si>
  <si>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</si>
  <si>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</si>
  <si>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</si>
  <si>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</si>
  <si>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</si>
  <si>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</si>
  <si>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</si>
  <si>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</si>
  <si>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</si>
  <si>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</si>
  <si>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</si>
  <si>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</si>
  <si>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</si>
  <si>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</si>
  <si>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</si>
  <si>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</si>
  <si>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</si>
  <si>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</si>
  <si>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</si>
  <si>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</si>
  <si>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</si>
  <si>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</si>
  <si>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</si>
  <si>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</si>
  <si>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</si>
  <si>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</si>
  <si>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</si>
  <si>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</si>
  <si>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</si>
  <si>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</si>
  <si>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</si>
  <si>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</si>
  <si>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</si>
  <si>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</si>
  <si>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</si>
  <si>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</si>
  <si>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</si>
  <si>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</si>
  <si>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</si>
  <si>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</si>
  <si>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</si>
  <si>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</si>
  <si>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</si>
  <si>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</si>
  <si>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</si>
  <si>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</si>
  <si>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</si>
  <si>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</si>
  <si>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</si>
  <si>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</si>
  <si>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</si>
  <si>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</si>
  <si>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</si>
  <si>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</si>
  <si>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</si>
  <si>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</si>
  <si>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</si>
  <si>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</si>
  <si>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</si>
  <si>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</si>
  <si>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</si>
  <si>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</si>
  <si>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</si>
  <si>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</si>
  <si>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</si>
  <si>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</si>
  <si>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</si>
  <si>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</si>
  <si>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</si>
  <si>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</si>
  <si>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</si>
  <si>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</si>
  <si>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</si>
  <si>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</si>
  <si>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</si>
  <si>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</si>
  <si>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</si>
  <si>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</si>
  <si>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</si>
  <si>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</si>
  <si>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</si>
  <si>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</si>
  <si>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</si>
  <si>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</si>
  <si>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</si>
  <si>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</si>
  <si>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</si>
  <si>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</si>
  <si>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</si>
  <si>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</si>
  <si>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</si>
  <si>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</si>
  <si>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</si>
  <si>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</si>
  <si>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</si>
  <si>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</si>
  <si>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</si>
  <si>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</si>
  <si>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</si>
  <si>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</si>
  <si>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</si>
  <si>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</si>
  <si>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</si>
  <si>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</si>
  <si>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</si>
  <si>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</si>
  <si>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</si>
  <si>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</si>
  <si>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</si>
  <si>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</si>
  <si>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</si>
  <si>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</si>
  <si>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</si>
  <si>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</si>
  <si>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</si>
  <si>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</si>
  <si>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</si>
  <si>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</si>
  <si>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</si>
  <si>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</si>
  <si>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</si>
  <si>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</si>
  <si>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</si>
  <si>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</si>
  <si>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</si>
  <si>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</si>
  <si>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</si>
  <si>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</si>
  <si>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</si>
  <si>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</si>
  <si>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</si>
  <si>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</si>
  <si>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</si>
  <si>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</si>
  <si>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</si>
  <si>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</si>
  <si>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</si>
  <si>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</si>
  <si>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</si>
  <si>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</si>
  <si>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</si>
  <si>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</si>
  <si>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</si>
  <si>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</si>
  <si>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</si>
  <si>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</si>
  <si>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</si>
  <si>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</si>
  <si>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</si>
  <si>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</si>
  <si>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</si>
  <si>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</si>
  <si>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</si>
  <si>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</si>
  <si>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</si>
  <si>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</si>
  <si>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</si>
  <si>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</si>
  <si>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</si>
  <si>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</si>
  <si>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</si>
  <si>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</si>
  <si>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</si>
  <si>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</si>
  <si>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</si>
  <si>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</si>
  <si>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</si>
  <si>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</si>
  <si>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</si>
  <si>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</si>
  <si>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</si>
  <si>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</si>
  <si>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</si>
  <si>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</si>
  <si>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</si>
  <si>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</si>
  <si>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</si>
  <si>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</si>
  <si>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</si>
  <si>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</si>
  <si>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</si>
  <si>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</si>
  <si>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</si>
  <si>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</si>
  <si>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</si>
  <si>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</si>
  <si>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</si>
  <si>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</si>
  <si>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</si>
  <si>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</si>
  <si>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</si>
  <si>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</si>
  <si>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</si>
  <si>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</si>
  <si>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</si>
  <si>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</si>
  <si>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</si>
  <si>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</si>
  <si>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</si>
  <si>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</si>
  <si>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</si>
  <si>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</si>
  <si>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</si>
  <si>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</si>
  <si>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</si>
  <si>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</si>
  <si>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</si>
  <si>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</si>
  <si>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</si>
  <si>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</si>
  <si>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</si>
  <si>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</si>
  <si>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</si>
  <si>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</si>
  <si>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</si>
  <si>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</si>
  <si>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</si>
  <si>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</si>
  <si>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</si>
  <si>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</si>
  <si>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</si>
  <si>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</si>
  <si>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</si>
  <si>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</si>
  <si>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</si>
  <si>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</si>
  <si>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</si>
  <si>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</si>
  <si>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</si>
  <si>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</si>
  <si>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</si>
  <si>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</si>
  <si>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</si>
  <si>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</si>
  <si>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</si>
  <si>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</si>
  <si>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</si>
  <si>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</si>
  <si>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</si>
  <si>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</si>
  <si>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</si>
  <si>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</si>
  <si>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</si>
  <si>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</si>
  <si>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</si>
  <si>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</si>
  <si>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</si>
  <si>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</si>
  <si>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</si>
  <si>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</si>
  <si>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</si>
  <si>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</si>
  <si>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</si>
  <si>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</si>
  <si>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</si>
  <si>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</si>
  <si>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</si>
  <si>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</si>
  <si>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</si>
  <si>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</si>
  <si>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</si>
  <si>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</si>
  <si>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</si>
  <si>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</si>
  <si>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</si>
  <si>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</si>
  <si>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</si>
  <si>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</si>
  <si>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</si>
  <si>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</si>
  <si>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</si>
  <si>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</si>
  <si>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</si>
  <si>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</si>
  <si>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</si>
  <si>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</si>
  <si>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</si>
  <si>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</si>
  <si>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</si>
  <si>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</si>
  <si>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</si>
  <si>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</si>
  <si>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</si>
  <si>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</si>
  <si>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</si>
  <si>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</si>
  <si>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</si>
  <si>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</si>
  <si>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</si>
  <si>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</si>
  <si>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</si>
  <si>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</si>
  <si>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</si>
  <si>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</si>
  <si>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</si>
  <si>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</si>
  <si>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</si>
  <si>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</si>
  <si>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</si>
  <si>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</si>
  <si>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</si>
  <si>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</si>
  <si>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</si>
  <si>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</si>
  <si>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</si>
  <si>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</si>
  <si>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</si>
  <si>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</si>
  <si>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</si>
  <si>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</si>
  <si>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</si>
  <si>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</si>
  <si>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</si>
  <si>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</si>
  <si>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</si>
  <si>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</si>
  <si>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</si>
  <si>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</si>
  <si>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</si>
  <si>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</si>
  <si>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</si>
  <si>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</si>
  <si>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</si>
  <si>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</si>
  <si>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</si>
  <si>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</si>
  <si>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</si>
  <si>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</si>
  <si>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</si>
  <si>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</si>
  <si>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</si>
  <si>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</si>
  <si>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</si>
  <si>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</si>
  <si>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</si>
  <si>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</si>
  <si>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</si>
  <si>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</si>
  <si>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</si>
  <si>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</si>
  <si>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</si>
  <si>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</si>
  <si>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</si>
  <si>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</si>
  <si>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</si>
  <si>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</si>
  <si>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</si>
  <si>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</si>
  <si>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</si>
  <si>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</si>
  <si>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</si>
  <si>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</si>
  <si>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</si>
  <si>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</si>
  <si>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</si>
  <si>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</si>
  <si>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</si>
  <si>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</si>
  <si>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</si>
  <si>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</si>
  <si>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</si>
  <si>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</si>
  <si>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</si>
  <si>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</si>
  <si>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</si>
  <si>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</si>
  <si>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</si>
  <si>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</si>
  <si>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</si>
  <si>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</si>
  <si>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</si>
  <si>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</si>
  <si>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</si>
  <si>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</si>
  <si>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</si>
  <si>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</si>
  <si>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</si>
  <si>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</si>
  <si>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</si>
  <si>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</si>
  <si>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</si>
  <si>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</si>
  <si>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</si>
  <si>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</si>
  <si>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</si>
  <si>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</si>
  <si>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</si>
  <si>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</si>
  <si>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</si>
  <si>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</si>
  <si>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</si>
  <si>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</si>
  <si>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</si>
  <si>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</si>
  <si>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</si>
  <si>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</si>
  <si>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</si>
  <si>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</si>
  <si>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</si>
  <si>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</si>
  <si>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</si>
  <si>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</si>
  <si>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</si>
  <si>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</si>
  <si>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</si>
  <si>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</si>
  <si>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</si>
  <si>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</si>
  <si>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</si>
  <si>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</si>
  <si>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</si>
  <si>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</si>
  <si>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</si>
  <si>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</si>
  <si>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</si>
  <si>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</si>
  <si>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</si>
  <si>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</si>
  <si>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</si>
  <si>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</si>
  <si>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</si>
  <si>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</si>
  <si>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</si>
  <si>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</si>
  <si>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</si>
  <si>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</si>
  <si>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</si>
  <si>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</si>
  <si>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</si>
  <si>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</si>
  <si>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</si>
  <si>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</si>
  <si>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</si>
  <si>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</si>
  <si>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</si>
  <si>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</si>
  <si>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</si>
  <si>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</si>
  <si>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</si>
  <si>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</si>
  <si>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</si>
  <si>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</si>
  <si>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</si>
  <si>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</si>
  <si>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</si>
  <si>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</si>
  <si>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</si>
  <si>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</si>
  <si>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</si>
  <si>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</si>
  <si>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</si>
  <si>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</si>
  <si>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</si>
  <si>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</si>
  <si>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</si>
  <si>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</si>
  <si>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</si>
  <si>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</si>
  <si>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</si>
  <si>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</si>
  <si>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</si>
  <si>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</si>
  <si>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</si>
  <si>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</si>
  <si>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</si>
  <si>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</si>
  <si>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</si>
  <si>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</si>
  <si>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</si>
  <si>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</si>
  <si>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</si>
  <si>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</si>
  <si>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</si>
  <si>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</si>
  <si>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</si>
  <si>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</si>
  <si>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</si>
  <si>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</si>
  <si>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</si>
  <si>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</si>
  <si>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</si>
  <si>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</si>
  <si>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</si>
  <si>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</si>
  <si>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</si>
  <si>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</si>
  <si>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</si>
  <si>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</si>
  <si>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</si>
  <si>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</si>
  <si>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</si>
  <si>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</si>
  <si>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</si>
  <si>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</si>
  <si>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</si>
  <si>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</si>
  <si>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</si>
  <si>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</si>
  <si>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</si>
  <si>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</si>
  <si>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</si>
  <si>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</si>
  <si>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</si>
  <si>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</si>
  <si>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</si>
  <si>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</si>
  <si>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</si>
  <si>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</si>
  <si>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</si>
  <si>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</si>
  <si>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</si>
  <si>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</si>
  <si>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</si>
  <si>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</si>
  <si>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</si>
  <si>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</si>
  <si>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</si>
  <si>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</si>
  <si>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</si>
  <si>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</si>
  <si>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</si>
  <si>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</si>
  <si>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</si>
  <si>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</si>
  <si>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</si>
  <si>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</si>
  <si>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</si>
  <si>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</si>
  <si>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</si>
  <si>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</si>
  <si>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</si>
  <si>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</si>
  <si>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</si>
  <si>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</si>
  <si>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</si>
  <si>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</si>
  <si>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</si>
  <si>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</si>
  <si>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</si>
  <si>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</si>
  <si>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</si>
  <si>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</si>
  <si>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</si>
  <si>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</si>
  <si>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</si>
  <si>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</si>
  <si>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</si>
  <si>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</si>
  <si>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</si>
  <si>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</si>
  <si>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</si>
  <si>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</si>
  <si>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</si>
  <si>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</si>
  <si>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</si>
  <si>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</si>
  <si>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</si>
  <si>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</si>
  <si>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</si>
  <si>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</si>
  <si>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</si>
  <si>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</si>
  <si>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</si>
  <si>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</si>
  <si>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</si>
  <si>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</si>
  <si>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</si>
  <si>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</si>
  <si>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</si>
  <si>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</si>
  <si>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</si>
  <si>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</si>
  <si>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</si>
  <si>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</si>
  <si>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</si>
  <si>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</si>
  <si>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</si>
  <si>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</si>
  <si>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</si>
  <si>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</si>
  <si>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</si>
  <si>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</si>
  <si>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</si>
  <si>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</si>
  <si>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</si>
  <si>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</si>
  <si>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</si>
  <si>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</si>
  <si>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</si>
  <si>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</si>
  <si>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</si>
  <si>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</si>
  <si>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</si>
  <si>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</si>
  <si>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</si>
  <si>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</si>
  <si>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</si>
  <si>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</si>
  <si>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</si>
  <si>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</si>
  <si>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</si>
  <si>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</si>
  <si>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</si>
  <si>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</si>
  <si>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</si>
  <si>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</si>
  <si>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</si>
  <si>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</si>
  <si>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</si>
  <si>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</si>
  <si>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</si>
  <si>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</si>
  <si>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</si>
  <si>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</si>
  <si>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</si>
  <si>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</si>
  <si>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</si>
  <si>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</si>
  <si>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</si>
  <si>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</si>
  <si>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</si>
  <si>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</si>
  <si>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</si>
  <si>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</si>
  <si>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</si>
  <si>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</si>
  <si>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</si>
  <si>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</si>
  <si>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</si>
  <si>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</si>
  <si>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</si>
  <si>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</si>
  <si>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</si>
  <si>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</si>
  <si>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</si>
  <si>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</si>
  <si>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</si>
  <si>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</si>
  <si>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</si>
  <si>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</si>
  <si>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</si>
  <si>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</si>
  <si>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</si>
  <si>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</si>
  <si>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</si>
  <si>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</si>
  <si>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</si>
  <si>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</si>
  <si>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</si>
  <si>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</si>
  <si>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</si>
  <si>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</si>
  <si>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</si>
  <si>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</si>
  <si>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</si>
  <si>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</si>
  <si>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</si>
  <si>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</si>
  <si>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</si>
  <si>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</si>
  <si>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</si>
  <si>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</si>
  <si>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</si>
  <si>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</si>
  <si>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</si>
  <si>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</si>
  <si>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</si>
  <si>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</si>
  <si>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</si>
  <si>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</si>
  <si>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</si>
  <si>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</si>
  <si>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</si>
  <si>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</si>
  <si>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</si>
  <si>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</si>
  <si>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</si>
  <si>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</si>
  <si>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</si>
  <si>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</si>
  <si>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</si>
  <si>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</si>
  <si>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</si>
  <si>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</si>
  <si>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</si>
  <si>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</si>
  <si>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</si>
  <si>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</si>
  <si>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</si>
  <si>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</si>
  <si>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</si>
  <si>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</si>
  <si>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</si>
  <si>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</si>
  <si>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</si>
  <si>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</si>
  <si>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</si>
  <si>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</si>
  <si>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</si>
  <si>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</si>
  <si>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</si>
  <si>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</si>
  <si>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</si>
  <si>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</si>
  <si>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</si>
  <si>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</si>
  <si>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</si>
  <si>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</si>
  <si>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</si>
  <si>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</si>
  <si>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</si>
  <si>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</si>
  <si>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</si>
  <si>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</si>
  <si>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</si>
  <si>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</si>
  <si>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</si>
  <si>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</si>
  <si>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</si>
  <si>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</si>
  <si>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</si>
  <si>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</si>
  <si>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</si>
  <si>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</si>
  <si>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</si>
  <si>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</si>
  <si>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</si>
  <si>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</si>
  <si>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</si>
  <si>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</si>
  <si>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</si>
  <si>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</si>
  <si>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</si>
  <si>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</si>
  <si>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</si>
  <si>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</si>
  <si>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</si>
  <si>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</si>
  <si>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</si>
  <si>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</si>
  <si>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</si>
  <si>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</si>
  <si>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</si>
  <si>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</si>
  <si>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</si>
  <si>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</si>
  <si>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</si>
  <si>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</si>
  <si>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</si>
  <si>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</si>
  <si>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</si>
  <si>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</si>
  <si>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</si>
  <si>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</si>
  <si>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</si>
  <si>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</si>
  <si>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</si>
  <si>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</si>
  <si>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</si>
  <si>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</si>
  <si>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</si>
  <si>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</si>
  <si>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</si>
  <si>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</si>
  <si>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</si>
  <si>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</si>
  <si>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</si>
  <si>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</si>
  <si>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</si>
  <si>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</si>
  <si>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</si>
  <si>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</si>
  <si>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</si>
  <si>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</si>
  <si>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</si>
  <si>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</si>
  <si>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</si>
  <si>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</si>
  <si>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</si>
  <si>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</si>
  <si>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</si>
  <si>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</si>
  <si>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</si>
  <si>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</si>
  <si>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</si>
  <si>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</si>
  <si>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</si>
  <si>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</si>
  <si>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</si>
  <si>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</si>
  <si>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</si>
  <si>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</si>
  <si>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</si>
  <si>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</si>
  <si>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</si>
  <si>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</si>
  <si>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</si>
  <si>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</si>
  <si>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</si>
  <si>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</si>
  <si>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</si>
  <si>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</si>
  <si>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</si>
  <si>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</si>
  <si>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</si>
  <si>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</si>
  <si>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</si>
  <si>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</si>
  <si>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</si>
  <si>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</si>
  <si>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</si>
  <si>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</si>
  <si>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</si>
  <si>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</si>
  <si>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</si>
  <si>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</si>
  <si>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</si>
  <si>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</si>
  <si>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</si>
  <si>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</si>
  <si>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</si>
  <si>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</si>
  <si>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</si>
  <si>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</si>
  <si>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</si>
  <si>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</si>
  <si>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</si>
  <si>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</si>
  <si>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</si>
  <si>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</si>
  <si>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</si>
  <si>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</si>
  <si>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</si>
  <si>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</si>
  <si>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</si>
  <si>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</si>
  <si>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</si>
  <si>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</si>
  <si>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</si>
  <si>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</si>
  <si>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</si>
  <si>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</si>
  <si>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</si>
  <si>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</si>
  <si>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</si>
  <si>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</si>
  <si>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</si>
  <si>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</si>
  <si>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</si>
  <si>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</si>
  <si>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</si>
  <si>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</si>
  <si>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</si>
  <si>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</si>
  <si>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</si>
  <si>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</si>
  <si>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</si>
  <si>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</si>
  <si>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</si>
  <si>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</si>
  <si>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</si>
  <si>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</si>
  <si>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</si>
  <si>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</si>
  <si>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</si>
  <si>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</si>
  <si>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</si>
  <si>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</si>
  <si>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</si>
  <si>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</si>
  <si>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</si>
  <si>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</si>
  <si>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</si>
  <si>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</si>
  <si>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</si>
  <si>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</si>
  <si>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</si>
  <si>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</si>
  <si>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</si>
  <si>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</si>
  <si>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</si>
  <si>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</si>
  <si>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</si>
  <si>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</si>
  <si>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</si>
  <si>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</si>
  <si>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</si>
  <si>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</si>
  <si>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</si>
  <si>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</si>
  <si>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</si>
  <si>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</si>
  <si>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</si>
  <si>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</si>
  <si>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</si>
  <si>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</si>
  <si>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</si>
  <si>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</si>
  <si>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</si>
  <si>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</si>
  <si>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</si>
  <si>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</si>
  <si>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</si>
  <si>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</si>
  <si>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</si>
  <si>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</si>
  <si>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</si>
  <si>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</si>
  <si>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</si>
  <si>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</si>
  <si>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</si>
  <si>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</si>
  <si>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</si>
  <si>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</si>
  <si>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</si>
  <si>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</si>
  <si>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</si>
  <si>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</si>
  <si>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</si>
  <si>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</si>
  <si>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</si>
  <si>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</si>
  <si>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</si>
  <si>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</si>
  <si>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</si>
  <si>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</si>
  <si>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</si>
  <si>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</si>
  <si>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</si>
  <si>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</si>
  <si>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</si>
  <si>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</si>
  <si>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</si>
  <si>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</si>
  <si>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</si>
  <si>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</si>
  <si>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</si>
  <si>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</si>
  <si>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</si>
  <si>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</si>
  <si>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</si>
  <si>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</si>
  <si>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</si>
  <si>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</si>
  <si>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</si>
  <si>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</si>
  <si>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</si>
  <si>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</si>
  <si>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</si>
  <si>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</si>
  <si>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</si>
  <si>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</si>
  <si>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</si>
  <si>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</si>
  <si>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</si>
  <si>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</si>
  <si>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</si>
  <si>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</si>
  <si>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</si>
  <si>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</si>
  <si>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</si>
  <si>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</si>
  <si>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</si>
  <si>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</si>
  <si>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</si>
  <si>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</si>
  <si>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</si>
  <si>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</si>
  <si>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</si>
  <si>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</si>
  <si>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</si>
  <si>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</si>
  <si>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</si>
  <si>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</si>
  <si>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</si>
  <si>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</si>
  <si>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</si>
  <si>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</si>
  <si>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</si>
  <si>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</si>
  <si>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</si>
  <si>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</si>
  <si>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</si>
  <si>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</si>
  <si>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</si>
  <si>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</si>
  <si>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</si>
  <si>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</si>
  <si>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</si>
  <si>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</si>
  <si>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</si>
  <si>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</si>
  <si>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</si>
  <si>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</si>
  <si>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</si>
  <si>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</si>
  <si>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</si>
  <si>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</si>
  <si>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</si>
  <si>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</si>
  <si>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</si>
  <si>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</si>
  <si>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</si>
  <si>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</si>
  <si>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</si>
  <si>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</si>
  <si>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</si>
  <si>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</si>
  <si>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</si>
  <si>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</si>
  <si>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</si>
  <si>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</si>
  <si>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</si>
  <si>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</si>
  <si>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</si>
  <si>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</si>
  <si>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</si>
  <si>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</si>
  <si>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</si>
  <si>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</si>
  <si>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</si>
  <si>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</si>
  <si>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</si>
  <si>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</si>
  <si>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</si>
  <si>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</si>
  <si>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</si>
  <si>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</si>
  <si>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</si>
  <si>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</si>
  <si>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</si>
  <si>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</si>
  <si>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</si>
  <si>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</si>
  <si>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</si>
  <si>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</si>
  <si>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</si>
  <si>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</si>
  <si>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</si>
  <si>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</si>
  <si>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</si>
  <si>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</si>
  <si>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</si>
  <si>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</si>
  <si>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</si>
  <si>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</si>
  <si>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</si>
  <si>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</si>
  <si>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</si>
  <si>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</si>
  <si>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</si>
  <si>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</si>
  <si>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</si>
  <si>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</si>
  <si>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</si>
  <si>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</si>
  <si>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</si>
  <si>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</si>
  <si>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</si>
  <si>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</si>
  <si>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</si>
  <si>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</si>
  <si>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</si>
  <si>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</si>
  <si>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</si>
  <si>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</si>
  <si>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</si>
  <si>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</si>
  <si>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</si>
  <si>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</si>
  <si>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</si>
  <si>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</si>
  <si>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</si>
  <si>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</si>
  <si>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</si>
  <si>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</si>
  <si>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</si>
  <si>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</si>
  <si>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</si>
  <si>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</si>
  <si>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</si>
  <si>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</si>
  <si>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</si>
  <si>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</si>
  <si>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</si>
  <si>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</si>
  <si>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</si>
  <si>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</si>
  <si>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</si>
  <si>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</si>
  <si>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</si>
  <si>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</si>
  <si>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</si>
  <si>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</si>
  <si>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</si>
  <si>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</si>
  <si>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</si>
  <si>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</si>
  <si>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</si>
  <si>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</si>
  <si>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</si>
  <si>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</si>
  <si>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</si>
  <si>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</si>
  <si>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</si>
  <si>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</si>
  <si>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</si>
  <si>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</si>
  <si>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</si>
  <si>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</si>
  <si>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</si>
  <si>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</si>
  <si>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</si>
  <si>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</si>
  <si>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</si>
  <si>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</si>
  <si>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</si>
  <si>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</si>
  <si>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</si>
  <si>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</si>
  <si>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</si>
  <si>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</si>
  <si>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</si>
  <si>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</si>
  <si>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</si>
  <si>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</si>
  <si>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</si>
  <si>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</si>
  <si>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</si>
  <si>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</si>
  <si>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</si>
  <si>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</si>
  <si>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</si>
  <si>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</si>
  <si>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</si>
  <si>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</si>
  <si>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</si>
  <si>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</si>
  <si>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</si>
  <si>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</si>
  <si>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</si>
  <si>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</si>
  <si>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</si>
  <si>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</si>
  <si>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</si>
  <si>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</si>
  <si>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</si>
  <si>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</si>
  <si>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</si>
  <si>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</si>
  <si>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</si>
  <si>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</si>
  <si>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</si>
  <si>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</si>
  <si>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</si>
  <si>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</si>
  <si>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</si>
  <si>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</si>
  <si>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</si>
  <si>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</si>
  <si>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</si>
  <si>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</si>
  <si>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</si>
  <si>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</si>
  <si>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</si>
  <si>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</si>
  <si>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</si>
  <si>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</si>
  <si>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</si>
  <si>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</si>
  <si>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</si>
  <si>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</si>
  <si>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</si>
  <si>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</si>
  <si>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</si>
  <si>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</si>
  <si>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</si>
  <si>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</si>
  <si>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</si>
  <si>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</si>
  <si>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</si>
  <si>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</si>
  <si>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</si>
  <si>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</si>
  <si>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</si>
  <si>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</si>
  <si>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</si>
  <si>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</si>
  <si>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</si>
  <si>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</si>
  <si>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</si>
  <si>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</si>
  <si>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</si>
  <si>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</si>
  <si>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</si>
  <si>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</si>
  <si>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</si>
  <si>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</si>
  <si>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</si>
  <si>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</si>
  <si>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</si>
  <si>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</si>
  <si>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</si>
  <si>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</si>
  <si>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</si>
  <si>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</si>
  <si>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</si>
  <si>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</si>
  <si>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</si>
  <si>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</si>
  <si>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</si>
  <si>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</si>
  <si>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</si>
  <si>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</si>
  <si>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</si>
  <si>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</si>
  <si>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</si>
  <si>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</si>
  <si>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</si>
  <si>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</si>
  <si>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</si>
  <si>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</si>
  <si>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</si>
  <si>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</si>
  <si>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</si>
  <si>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</si>
  <si>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</si>
  <si>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</si>
  <si>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</si>
  <si>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</si>
  <si>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</si>
  <si>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</si>
  <si>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</si>
  <si>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</si>
  <si>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</si>
  <si>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</si>
  <si>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</si>
  <si>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</si>
  <si>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</si>
  <si>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</si>
  <si>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</si>
  <si>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</si>
  <si>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</si>
  <si>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</si>
  <si>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</si>
  <si>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</si>
  <si>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</si>
  <si>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</si>
  <si>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</si>
  <si>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</si>
  <si>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</si>
  <si>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</si>
  <si>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</si>
  <si>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</si>
  <si>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</si>
  <si>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</si>
  <si>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</si>
  <si>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</si>
  <si>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</si>
  <si>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</si>
  <si>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</si>
  <si>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</si>
  <si>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</si>
  <si>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</si>
  <si>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</si>
  <si>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</si>
  <si>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</si>
  <si>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</si>
  <si>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</si>
  <si>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</si>
  <si>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</si>
  <si>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</si>
  <si>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</si>
  <si>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</si>
  <si>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</si>
  <si>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</si>
  <si>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</si>
  <si>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</si>
  <si>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</si>
  <si>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</si>
  <si>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</si>
  <si>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</si>
  <si>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</si>
  <si>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</si>
  <si>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</si>
  <si>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</si>
  <si>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</si>
  <si>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</si>
  <si>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</si>
  <si>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</si>
  <si>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</si>
  <si>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</si>
  <si>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</si>
  <si>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</si>
  <si>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</si>
  <si>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</si>
  <si>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</si>
  <si>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</si>
  <si>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</si>
  <si>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</si>
  <si>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</si>
  <si>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</si>
  <si>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</si>
  <si>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</si>
  <si>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</si>
  <si>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</si>
  <si>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</si>
  <si>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</si>
  <si>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</si>
  <si>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</si>
  <si>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</si>
  <si>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</si>
  <si>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</si>
  <si>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</si>
  <si>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</si>
  <si>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</si>
  <si>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</si>
  <si>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</si>
  <si>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</si>
  <si>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</si>
  <si>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</si>
  <si>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</si>
  <si>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</si>
  <si>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</si>
  <si>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</si>
  <si>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</si>
  <si>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</si>
  <si>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</si>
  <si>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</si>
  <si>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</si>
  <si>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</si>
  <si>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</si>
  <si>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</si>
  <si>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</si>
  <si>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</si>
  <si>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</si>
  <si>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</si>
  <si>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</si>
  <si>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</si>
  <si>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</si>
  <si>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</si>
  <si>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</si>
  <si>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</si>
  <si>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</si>
  <si>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</si>
  <si>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</si>
  <si>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</si>
  <si>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</si>
  <si>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</si>
  <si>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</si>
  <si>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</si>
  <si>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</si>
  <si>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</si>
  <si>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</si>
  <si>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</si>
  <si>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</si>
  <si>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</si>
  <si>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</si>
  <si>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</si>
  <si>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</si>
  <si>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</si>
  <si>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</si>
  <si>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</si>
  <si>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</si>
  <si>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</si>
  <si>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</si>
  <si>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</si>
  <si>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</si>
  <si>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</si>
  <si>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</si>
  <si>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</si>
  <si>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</si>
  <si>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</si>
  <si>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</si>
  <si>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</si>
  <si>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</si>
  <si>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</si>
  <si>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</si>
  <si>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</si>
  <si>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</si>
  <si>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</si>
  <si>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</si>
  <si>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</si>
  <si>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</si>
  <si>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</si>
  <si>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</si>
  <si>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</si>
  <si>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</si>
  <si>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</si>
  <si>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</si>
  <si>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</si>
  <si>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</si>
  <si>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</si>
  <si>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</si>
  <si>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</si>
  <si>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</si>
  <si>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</si>
  <si>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</si>
  <si>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</si>
  <si>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</si>
  <si>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</si>
  <si>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</si>
  <si>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</si>
  <si>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</si>
  <si>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</si>
  <si>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</si>
  <si>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</si>
  <si>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</si>
  <si>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</si>
  <si>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</si>
  <si>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</si>
  <si>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</si>
  <si>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</si>
  <si>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</si>
  <si>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</si>
  <si>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</si>
  <si>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</si>
  <si>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</si>
  <si>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</si>
  <si>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</si>
  <si>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</si>
  <si>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</si>
  <si>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</si>
  <si>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</si>
  <si>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</si>
  <si>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</si>
  <si>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</si>
  <si>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</si>
  <si>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</si>
  <si>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</si>
  <si>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</si>
  <si>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</si>
  <si>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</si>
  <si>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</si>
  <si>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</si>
  <si>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</si>
  <si>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</si>
  <si>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</si>
  <si>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</si>
  <si>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</si>
  <si>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</si>
  <si>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</si>
  <si>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</si>
  <si>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</si>
  <si>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</si>
  <si>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</si>
  <si>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</si>
  <si>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</si>
  <si>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</si>
  <si>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</si>
  <si>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</si>
  <si>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</si>
  <si>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</si>
  <si>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</si>
  <si>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</si>
  <si>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</si>
  <si>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</si>
  <si>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</si>
  <si>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</si>
  <si>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</si>
  <si>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</si>
  <si>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</si>
  <si>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</si>
  <si>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</si>
  <si>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</si>
  <si>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</si>
  <si>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</si>
  <si>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</si>
  <si>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</si>
  <si>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</si>
  <si>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</si>
  <si>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</si>
  <si>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</si>
  <si>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</si>
  <si>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</si>
  <si>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</si>
  <si>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</si>
  <si>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</si>
  <si>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</si>
  <si>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</si>
  <si>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</si>
  <si>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</si>
  <si>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</si>
  <si>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</si>
  <si>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</si>
  <si>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</si>
  <si>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</si>
  <si>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</si>
  <si>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</si>
  <si>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</si>
  <si>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</si>
  <si>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</si>
  <si>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</si>
  <si>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</si>
  <si>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</si>
  <si>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</si>
  <si>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</si>
  <si>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</si>
  <si>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</si>
  <si>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</si>
  <si>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</si>
  <si>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</si>
  <si>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</si>
  <si>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</si>
  <si>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</si>
  <si>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</si>
  <si>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</si>
  <si>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</si>
  <si>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</si>
  <si>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</si>
  <si>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</si>
  <si>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</si>
  <si>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</si>
  <si>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</si>
  <si>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</si>
  <si>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</si>
  <si>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</si>
  <si>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</si>
  <si>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</si>
  <si>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</si>
  <si>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</si>
  <si>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</si>
  <si>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</si>
  <si>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</si>
  <si>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</si>
  <si>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</si>
  <si>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</si>
  <si>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</si>
  <si>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</si>
  <si>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</si>
  <si>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</si>
  <si>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</si>
  <si>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</si>
  <si>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</si>
  <si>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</si>
  <si>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</si>
  <si>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</si>
  <si>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</si>
  <si>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</si>
  <si>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</si>
  <si>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</si>
  <si>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</si>
  <si>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</si>
  <si>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</si>
  <si>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</si>
  <si>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</si>
  <si>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</si>
  <si>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</si>
  <si>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</si>
  <si>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</si>
  <si>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</si>
  <si>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</si>
  <si>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</si>
  <si>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</si>
  <si>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</si>
  <si>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</si>
  <si>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</si>
  <si>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</si>
  <si>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</si>
  <si>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</si>
  <si>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</si>
  <si>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</si>
  <si>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</si>
  <si>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</si>
  <si>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</si>
  <si>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</si>
  <si>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</si>
  <si>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</si>
  <si>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</si>
  <si>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</si>
  <si>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</si>
  <si>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</si>
  <si>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</si>
  <si>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</si>
  <si>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</si>
  <si>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</si>
  <si>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</si>
  <si>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</si>
  <si>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</si>
  <si>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</si>
  <si>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</si>
  <si>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</si>
  <si>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</si>
  <si>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</si>
  <si>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</si>
  <si>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</si>
  <si>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</si>
  <si>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</si>
  <si>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</si>
  <si>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</si>
  <si>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</si>
  <si>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</si>
  <si>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</si>
  <si>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</si>
  <si>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</si>
  <si>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</si>
  <si>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</si>
  <si>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</si>
  <si>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</si>
  <si>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</si>
  <si>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</si>
  <si>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</si>
  <si>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</si>
  <si>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</si>
  <si>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</si>
  <si>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</si>
  <si>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</si>
  <si>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</si>
  <si>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</si>
  <si>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</si>
  <si>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</si>
  <si>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</si>
  <si>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</si>
  <si>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</si>
  <si>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</si>
  <si>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</si>
  <si>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</si>
  <si>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</si>
  <si>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</si>
  <si>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</si>
  <si>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</si>
  <si>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</si>
  <si>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</si>
  <si>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</si>
  <si>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</si>
  <si>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</si>
  <si>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</si>
  <si>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</si>
  <si>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</si>
  <si>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</si>
  <si>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</si>
  <si>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</si>
  <si>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</si>
  <si>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</si>
  <si>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</si>
  <si>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</si>
  <si>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</si>
  <si>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</si>
  <si>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</si>
  <si>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</si>
  <si>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</si>
  <si>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</si>
  <si>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</si>
  <si>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</si>
  <si>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</si>
  <si>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</si>
  <si>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</si>
  <si>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</si>
  <si>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</si>
  <si>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</si>
  <si>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</si>
  <si>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</si>
  <si>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</si>
  <si>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</si>
  <si>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</si>
  <si>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</si>
  <si>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</si>
  <si>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</si>
  <si>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</si>
  <si>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</si>
  <si>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</si>
  <si>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</si>
  <si>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</si>
  <si>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</si>
  <si>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</si>
  <si>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</si>
  <si>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</si>
  <si>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</si>
  <si>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</si>
  <si>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</si>
  <si>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</si>
  <si>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</si>
  <si>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</si>
  <si>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</si>
  <si>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</si>
  <si>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</si>
  <si>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</si>
  <si>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</si>
  <si>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</si>
  <si>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</si>
  <si>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</si>
  <si>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</si>
  <si>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</si>
  <si>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</si>
  <si>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</si>
  <si>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</si>
  <si>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</si>
  <si>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</si>
  <si>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</si>
  <si>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</si>
  <si>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</si>
  <si>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</si>
  <si>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</si>
  <si>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</si>
  <si>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</si>
  <si>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</si>
  <si>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</si>
  <si>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</si>
  <si>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</si>
  <si>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</si>
  <si>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</si>
  <si>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</si>
  <si>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</si>
  <si>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</si>
  <si>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</si>
  <si>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</si>
  <si>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</si>
  <si>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</si>
  <si>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</si>
  <si>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</si>
  <si>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</si>
  <si>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</si>
  <si>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</si>
  <si>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</si>
  <si>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</si>
  <si>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</si>
  <si>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</si>
  <si>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</si>
  <si>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</si>
  <si>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</si>
  <si>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</si>
  <si>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</si>
  <si>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</si>
  <si>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</si>
  <si>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</si>
  <si>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</si>
  <si>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</si>
  <si>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</si>
  <si>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</si>
  <si>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</si>
  <si>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</si>
  <si>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</si>
  <si>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</si>
  <si>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</si>
  <si>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</si>
  <si>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</si>
  <si>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</si>
  <si>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</si>
  <si>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</si>
  <si>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</si>
  <si>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</si>
  <si>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</si>
  <si>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</si>
  <si>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</si>
  <si>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</si>
  <si>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</si>
  <si>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</si>
  <si>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</si>
  <si>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</si>
  <si>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</si>
  <si>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</si>
  <si>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</si>
  <si>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</si>
  <si>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</si>
  <si>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</si>
  <si>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</si>
  <si>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</si>
  <si>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</si>
  <si>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</si>
  <si>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</si>
  <si>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</si>
  <si>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</si>
  <si>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</si>
  <si>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</si>
  <si>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</si>
  <si>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</si>
  <si>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</si>
  <si>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</si>
  <si>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</si>
  <si>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</si>
  <si>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</si>
  <si>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</si>
  <si>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</si>
  <si>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</si>
  <si>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</si>
  <si>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</si>
  <si>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</si>
  <si>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</si>
  <si>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</si>
  <si>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</si>
  <si>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</si>
  <si>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</si>
  <si>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</si>
  <si>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</si>
  <si>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</si>
  <si>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</si>
  <si>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</si>
  <si>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</si>
  <si>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</si>
  <si>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</si>
  <si>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</si>
  <si>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</si>
  <si>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</si>
  <si>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</si>
  <si>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</si>
  <si>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</si>
  <si>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</si>
  <si>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</si>
  <si>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</si>
  <si>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</si>
  <si>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</si>
  <si>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</si>
  <si>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</si>
  <si>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</si>
  <si>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</si>
  <si>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</si>
  <si>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</si>
  <si>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</si>
  <si>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</si>
  <si>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</si>
  <si>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</si>
  <si>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</si>
  <si>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</si>
  <si>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</si>
  <si>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</si>
  <si>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</si>
  <si>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</si>
  <si>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</si>
  <si>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</si>
  <si>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</si>
  <si>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</si>
  <si>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</si>
  <si>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</si>
  <si>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</si>
  <si>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</si>
  <si>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</si>
  <si>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</si>
  <si>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</si>
  <si>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</si>
  <si>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</si>
  <si>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</si>
  <si>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</si>
  <si>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</si>
  <si>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</si>
  <si>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</si>
  <si>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</si>
  <si>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</si>
  <si>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</si>
  <si>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</si>
  <si>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</si>
  <si>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</si>
  <si>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</si>
  <si>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</si>
  <si>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</si>
  <si>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</si>
  <si>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</si>
  <si>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</si>
  <si>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</si>
  <si>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</si>
  <si>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</si>
  <si>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</si>
  <si>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</si>
  <si>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</si>
  <si>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</si>
  <si>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</si>
  <si>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</si>
  <si>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</si>
  <si>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</si>
  <si>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</si>
  <si>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</si>
  <si>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</si>
  <si>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</si>
  <si>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</si>
  <si>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</si>
  <si>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</si>
  <si>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</si>
  <si>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</si>
  <si>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</si>
  <si>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</si>
  <si>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</si>
  <si>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</si>
  <si>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</si>
  <si>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</si>
  <si>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</si>
  <si>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</si>
  <si>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</si>
  <si>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</si>
  <si>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</si>
  <si>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</si>
  <si>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</si>
  <si>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</si>
  <si>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</si>
  <si>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</si>
  <si>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</si>
  <si>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</si>
  <si>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</si>
  <si>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</si>
  <si>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</si>
  <si>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</si>
  <si>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</si>
  <si>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</si>
  <si>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</si>
  <si>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</si>
  <si>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</si>
  <si>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</si>
  <si>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</si>
  <si>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</si>
  <si>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</si>
  <si>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</si>
  <si>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</si>
  <si>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</si>
  <si>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</si>
  <si>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</si>
  <si>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</si>
  <si>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</si>
  <si>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</si>
  <si>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</si>
  <si>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</si>
  <si>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</si>
  <si>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</si>
  <si>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</si>
  <si>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</si>
  <si>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</si>
  <si>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</si>
  <si>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</si>
  <si>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</si>
  <si>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</si>
  <si>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</si>
  <si>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</si>
  <si>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</si>
  <si>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</si>
  <si>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</si>
  <si>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</si>
  <si>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</si>
  <si>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</si>
  <si>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</si>
  <si>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</si>
  <si>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</si>
  <si>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</si>
  <si>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</si>
  <si>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</si>
  <si>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</si>
  <si>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</si>
  <si>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</si>
  <si>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</si>
  <si>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</si>
  <si>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</si>
  <si>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</si>
  <si>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</si>
  <si>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</si>
  <si>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</si>
  <si>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</si>
  <si>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</si>
  <si>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</si>
  <si>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</si>
  <si>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</si>
  <si>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</si>
  <si>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</si>
  <si>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</si>
  <si>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</si>
  <si>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</si>
  <si>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</si>
  <si>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</si>
  <si>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</si>
  <si>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</si>
  <si>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</si>
  <si>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</si>
  <si>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</si>
  <si>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</si>
  <si>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</si>
  <si>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</si>
  <si>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</si>
  <si>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</si>
  <si>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</si>
  <si>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</si>
  <si>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</si>
  <si>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</si>
  <si>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</si>
  <si>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</si>
  <si>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</si>
  <si>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</si>
  <si>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</si>
  <si>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</si>
  <si>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</si>
  <si>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</si>
  <si>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</si>
  <si>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</si>
  <si>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</si>
  <si>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</si>
  <si>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</si>
  <si>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</si>
  <si>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</si>
  <si>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</si>
  <si>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</si>
  <si>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</si>
  <si>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</si>
  <si>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</si>
  <si>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</si>
  <si>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</si>
  <si>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</si>
  <si>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</si>
  <si>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</si>
  <si>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</si>
  <si>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</si>
  <si>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</si>
  <si>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</si>
  <si>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</si>
  <si>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</si>
  <si>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</si>
  <si>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</si>
  <si>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</si>
  <si>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</si>
  <si>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</si>
  <si>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</si>
  <si>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</si>
  <si>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</si>
  <si>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</si>
  <si>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</si>
  <si>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</si>
  <si>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</si>
  <si>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</si>
  <si>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</si>
  <si>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</si>
  <si>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</si>
  <si>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</si>
  <si>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</si>
  <si>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</si>
  <si>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</si>
  <si>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</si>
  <si>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</si>
  <si>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</si>
  <si>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</si>
  <si>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</si>
  <si>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</si>
  <si>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</si>
  <si>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</si>
  <si>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</si>
  <si>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</si>
  <si>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</si>
  <si>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</si>
  <si>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</si>
  <si>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</si>
  <si>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</si>
  <si>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</si>
  <si>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</si>
  <si>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</si>
  <si>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</si>
  <si>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</si>
  <si>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</si>
  <si>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</si>
  <si>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</si>
  <si>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</si>
  <si>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</si>
  <si>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</si>
  <si>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</si>
  <si>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</si>
  <si>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</si>
  <si>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</si>
  <si>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</si>
  <si>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</si>
  <si>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</si>
  <si>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</si>
  <si>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</si>
  <si>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</si>
  <si>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</si>
  <si>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</si>
  <si>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</si>
  <si>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</si>
  <si>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</si>
  <si>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</si>
  <si>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</si>
  <si>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</si>
  <si>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</si>
  <si>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</si>
  <si>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</si>
  <si>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</si>
  <si>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</si>
  <si>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</si>
  <si>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</si>
  <si>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</si>
  <si>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</si>
  <si>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</si>
  <si>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</si>
  <si>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</si>
  <si>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</si>
  <si>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</si>
  <si>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</si>
  <si>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</si>
  <si>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</si>
  <si>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</si>
  <si>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</si>
  <si>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</si>
  <si>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</si>
  <si>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</si>
  <si>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</si>
  <si>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</si>
  <si>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</si>
  <si>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</si>
  <si>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</si>
  <si>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</si>
  <si>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</si>
  <si>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</si>
  <si>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</si>
  <si>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</si>
  <si>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</si>
  <si>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</si>
  <si>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</si>
  <si>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</si>
  <si>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</si>
  <si>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</si>
  <si>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</si>
  <si>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</si>
  <si>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</si>
  <si>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</si>
  <si>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</si>
  <si>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</si>
  <si>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</si>
  <si>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</si>
  <si>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</si>
  <si>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</si>
  <si>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</si>
  <si>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</si>
  <si>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</si>
  <si>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</si>
  <si>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</si>
  <si>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</si>
  <si>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</si>
  <si>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</si>
  <si>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</si>
  <si>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</si>
  <si>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</si>
  <si>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</si>
  <si>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</si>
  <si>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</si>
  <si>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</si>
  <si>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</si>
  <si>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</si>
  <si>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</si>
  <si>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</si>
  <si>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</si>
  <si>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</si>
  <si>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</si>
  <si>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</si>
  <si>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</si>
  <si>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</si>
  <si>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</si>
  <si>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</si>
  <si>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</si>
  <si>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</si>
  <si>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</si>
  <si>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</si>
  <si>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</si>
  <si>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</si>
  <si>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</si>
  <si>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</si>
  <si>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</si>
  <si>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</si>
  <si>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</si>
  <si>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</si>
  <si>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</si>
  <si>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</si>
  <si>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</si>
  <si>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</si>
  <si>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</si>
  <si>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</si>
  <si>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</si>
  <si>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</si>
  <si>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</si>
  <si>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</si>
  <si>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</si>
  <si>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</si>
  <si>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</si>
  <si>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</si>
  <si>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</si>
  <si>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</si>
  <si>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</si>
  <si>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</si>
  <si>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</si>
  <si>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</si>
  <si>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</si>
  <si>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</si>
  <si>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</si>
  <si>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</si>
  <si>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</si>
  <si>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</si>
  <si>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</si>
  <si>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</si>
  <si>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</si>
  <si>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</si>
  <si>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</si>
  <si>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</si>
  <si>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</si>
  <si>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</si>
  <si>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</si>
  <si>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</si>
  <si>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</si>
  <si>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</si>
  <si>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</si>
  <si>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</si>
  <si>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</si>
  <si>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</si>
  <si>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</si>
  <si>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</si>
  <si>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</si>
  <si>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</si>
  <si>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</si>
  <si>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</si>
  <si>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</si>
  <si>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</si>
  <si>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</si>
  <si>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</si>
  <si>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</si>
  <si>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</si>
  <si>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</si>
  <si>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</si>
  <si>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</si>
  <si>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</si>
  <si>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</si>
  <si>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</si>
  <si>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</si>
  <si>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</si>
  <si>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</si>
  <si>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</si>
  <si>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</si>
  <si>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</si>
  <si>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</si>
  <si>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</si>
  <si>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</si>
  <si>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</si>
  <si>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</si>
  <si>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</si>
  <si>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</si>
  <si>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</si>
  <si>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</si>
  <si>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</si>
  <si>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</si>
  <si>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</si>
  <si>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</si>
  <si>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</si>
  <si>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</si>
  <si>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</si>
  <si>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</si>
  <si>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</si>
  <si>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</si>
  <si>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</si>
  <si>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</si>
  <si>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</si>
  <si>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</si>
  <si>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</si>
  <si>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</si>
  <si>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</si>
  <si>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</si>
  <si>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</si>
  <si>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</si>
  <si>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</si>
  <si>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</si>
  <si>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</si>
  <si>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</si>
  <si>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</si>
  <si>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</si>
  <si>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</si>
  <si>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</si>
  <si>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</si>
  <si>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</si>
  <si>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</si>
  <si>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</si>
  <si>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</si>
  <si>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</si>
  <si>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</si>
  <si>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</si>
  <si>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</si>
  <si>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</si>
  <si>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</si>
  <si>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</si>
  <si>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</si>
  <si>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</si>
  <si>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</si>
  <si>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</si>
  <si>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</si>
  <si>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</si>
  <si>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</si>
  <si>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</si>
  <si>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</si>
  <si>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</si>
  <si>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</si>
  <si>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</si>
  <si>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</si>
  <si>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</si>
  <si>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</si>
  <si>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</si>
  <si>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</si>
  <si>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</si>
  <si>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</si>
  <si>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</si>
  <si>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</si>
  <si>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</si>
  <si>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</si>
  <si>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</si>
  <si>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</si>
  <si>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</si>
  <si>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</si>
  <si>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</si>
  <si>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</si>
  <si>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</si>
  <si>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</si>
  <si>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</si>
  <si>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</si>
  <si>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</si>
  <si>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</si>
  <si>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</si>
  <si>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</si>
  <si>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</si>
  <si>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</si>
  <si>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</si>
  <si>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</si>
  <si>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</si>
  <si>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</si>
  <si>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</si>
  <si>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</si>
  <si>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</si>
  <si>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</si>
  <si>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</si>
  <si>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</si>
  <si>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</si>
  <si>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</si>
  <si>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</si>
  <si>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</si>
  <si>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</si>
  <si>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</si>
  <si>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</si>
  <si>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</si>
  <si>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</si>
  <si>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</si>
  <si>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</si>
  <si>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</si>
  <si>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</si>
  <si>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</si>
  <si>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</si>
  <si>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</si>
  <si>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</si>
  <si>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</si>
  <si>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</si>
  <si>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</si>
  <si>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</si>
  <si>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</si>
  <si>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</si>
  <si>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</si>
  <si>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</si>
  <si>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</si>
  <si>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</si>
  <si>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</si>
  <si>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</si>
  <si>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</si>
  <si>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</si>
  <si>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</si>
  <si>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</si>
  <si>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</si>
  <si>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</si>
  <si>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</si>
  <si>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</si>
  <si>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</si>
  <si>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</si>
  <si>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</si>
  <si>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</si>
  <si>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</si>
  <si>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</si>
  <si>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</si>
  <si>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</si>
  <si>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</si>
  <si>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</si>
  <si>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</si>
  <si>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</si>
  <si>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</si>
  <si>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</si>
  <si>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</si>
  <si>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</si>
  <si>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</si>
  <si>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</si>
  <si>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</si>
  <si>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</si>
  <si>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</si>
  <si>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</si>
  <si>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</si>
  <si>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</si>
  <si>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</si>
  <si>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</si>
  <si>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</si>
  <si>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</si>
  <si>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</si>
  <si>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</si>
  <si>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</si>
  <si>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</si>
  <si>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</si>
  <si>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</si>
  <si>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</si>
  <si>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</si>
  <si>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</si>
  <si>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</si>
  <si>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</si>
  <si>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</si>
  <si>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</si>
  <si>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</si>
  <si>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</si>
  <si>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</si>
  <si>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</si>
  <si>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</si>
  <si>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</si>
  <si>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</si>
  <si>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</si>
  <si>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</si>
  <si>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</si>
  <si>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</si>
  <si>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</si>
  <si>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</si>
  <si>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</si>
  <si>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</si>
  <si>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</si>
  <si>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</si>
  <si>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</si>
  <si>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</si>
  <si>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</si>
  <si>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</si>
  <si>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</si>
  <si>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</si>
  <si>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</si>
  <si>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</si>
  <si>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</si>
  <si>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</si>
  <si>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</si>
  <si>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</si>
  <si>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</si>
  <si>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</si>
  <si>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</si>
  <si>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</si>
  <si>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</si>
  <si>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</si>
  <si>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</si>
  <si>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</si>
  <si>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</si>
  <si>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</si>
  <si>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</si>
  <si>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</si>
  <si>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</si>
  <si>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</si>
  <si>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</si>
  <si>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</si>
  <si>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</si>
  <si>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</si>
  <si>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</si>
  <si>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</si>
  <si>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</si>
  <si>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</si>
  <si>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</si>
  <si>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</si>
  <si>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</si>
  <si>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</si>
  <si>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</si>
  <si>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</si>
  <si>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</si>
  <si>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</si>
  <si>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</si>
  <si>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</si>
  <si>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</si>
  <si>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</si>
  <si>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</si>
  <si>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</si>
  <si>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</si>
  <si>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</si>
  <si>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</si>
  <si>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</si>
  <si>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</si>
  <si>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</si>
  <si>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</si>
  <si>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</si>
  <si>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</si>
  <si>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</si>
  <si>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</si>
  <si>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</si>
  <si>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</si>
  <si>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</si>
  <si>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</si>
  <si>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</si>
  <si>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</si>
  <si>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</si>
  <si>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</si>
  <si>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</si>
  <si>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</si>
  <si>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</si>
  <si>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</si>
  <si>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</si>
  <si>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</si>
  <si>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</si>
  <si>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</si>
  <si>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</si>
  <si>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</si>
  <si>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</si>
  <si>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</si>
  <si>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</si>
  <si>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</si>
  <si>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</si>
  <si>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</si>
  <si>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</si>
  <si>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</si>
  <si>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</si>
  <si>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</si>
  <si>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</si>
  <si>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</si>
  <si>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</si>
  <si>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</si>
  <si>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</si>
  <si>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</si>
  <si>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</si>
  <si>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</si>
  <si>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</si>
  <si>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</si>
  <si>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</si>
  <si>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</si>
  <si>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</si>
  <si>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</si>
  <si>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</si>
  <si>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</si>
  <si>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</si>
  <si>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</si>
  <si>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</si>
  <si>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</si>
  <si>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</si>
  <si>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</si>
  <si>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</si>
  <si>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</si>
  <si>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</si>
  <si>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</si>
  <si>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</si>
  <si>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</si>
  <si>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</si>
  <si>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</si>
  <si>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</si>
  <si>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</si>
  <si>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</si>
  <si>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</si>
  <si>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</si>
  <si>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</si>
  <si>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</si>
  <si>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</si>
  <si>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</si>
  <si>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</si>
  <si>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</si>
  <si>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</si>
  <si>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</si>
  <si>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</si>
  <si>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</si>
  <si>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</si>
  <si>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</si>
  <si>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</si>
  <si>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</si>
  <si>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</si>
  <si>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</si>
  <si>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</si>
  <si>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</si>
  <si>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</si>
  <si>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</si>
  <si>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</si>
  <si>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</si>
  <si>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</si>
  <si>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</si>
  <si>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</si>
  <si>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</si>
  <si>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</si>
  <si>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</si>
  <si>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</si>
  <si>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</si>
  <si>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</si>
  <si>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</si>
  <si>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</si>
  <si>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</si>
  <si>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</si>
  <si>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</si>
  <si>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</si>
  <si>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</si>
  <si>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</si>
  <si>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</si>
  <si>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</si>
  <si>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</si>
  <si>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</si>
  <si>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</si>
  <si>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</si>
  <si>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</si>
  <si>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</si>
  <si>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</si>
  <si>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</si>
  <si>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</si>
  <si>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</si>
  <si>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</si>
  <si>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</si>
  <si>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</si>
  <si>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</si>
  <si>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</si>
  <si>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</si>
  <si>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</si>
  <si>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</si>
  <si>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</si>
  <si>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</si>
  <si>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</si>
  <si>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</si>
  <si>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</si>
  <si>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</si>
  <si>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</si>
  <si>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</si>
  <si>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</si>
  <si>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</si>
  <si>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</si>
  <si>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</si>
  <si>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</si>
  <si>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</si>
  <si>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</si>
  <si>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</si>
  <si>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</si>
  <si>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</si>
  <si>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</si>
  <si>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</si>
  <si>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</si>
  <si>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</si>
  <si>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</si>
  <si>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</si>
  <si>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</si>
  <si>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</si>
  <si>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</si>
  <si>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</si>
  <si>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</si>
  <si>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</si>
  <si>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</si>
  <si>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</si>
  <si>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</si>
  <si>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</si>
  <si>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</si>
  <si>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</si>
  <si>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</si>
  <si>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</si>
  <si>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</si>
  <si>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</si>
  <si>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</si>
  <si>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</si>
  <si>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</si>
  <si>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</si>
  <si>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</si>
  <si>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</si>
  <si>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</si>
  <si>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</si>
  <si>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</si>
  <si>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</si>
  <si>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</si>
  <si>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</si>
  <si>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</si>
  <si>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</si>
  <si>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</si>
  <si>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</si>
  <si>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</si>
  <si>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</si>
  <si>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</si>
  <si>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</si>
  <si>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</si>
  <si>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</si>
  <si>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</si>
  <si>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</si>
  <si>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</si>
  <si>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</si>
  <si>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</si>
  <si>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</si>
  <si>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</si>
  <si>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</si>
  <si>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</si>
  <si>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</si>
  <si>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</si>
  <si>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</si>
  <si>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</si>
  <si>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</si>
  <si>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</si>
  <si>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</si>
  <si>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</si>
  <si>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</si>
  <si>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</si>
  <si>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</si>
  <si>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</si>
  <si>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</si>
  <si>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</si>
  <si>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</si>
  <si>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</si>
  <si>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</si>
  <si>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</si>
  <si>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</si>
  <si>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</si>
  <si>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</si>
  <si>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</si>
  <si>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</si>
  <si>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</si>
  <si>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</si>
  <si>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</si>
  <si>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</si>
  <si>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</si>
  <si>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</si>
  <si>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</si>
  <si>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</si>
  <si>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</si>
  <si>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</si>
  <si>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</si>
  <si>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</si>
  <si>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</si>
  <si>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</si>
  <si>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</si>
  <si>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</si>
  <si>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</si>
  <si>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</si>
  <si>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</si>
  <si>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</si>
  <si>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</si>
  <si>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</si>
  <si>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</si>
  <si>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</si>
  <si>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</si>
  <si>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</si>
  <si>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</si>
  <si>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</si>
  <si>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</si>
  <si>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</si>
  <si>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</si>
  <si>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</si>
  <si>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</si>
  <si>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</si>
  <si>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</si>
  <si>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</si>
  <si>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</si>
  <si>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</si>
  <si>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</si>
  <si>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</si>
  <si>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</si>
  <si>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</si>
  <si>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</si>
  <si>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</si>
  <si>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</si>
  <si>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</si>
  <si>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</si>
  <si>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</si>
  <si>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</si>
  <si>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</si>
  <si>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</si>
  <si>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</si>
  <si>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</si>
  <si>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</si>
  <si>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</si>
  <si>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</si>
  <si>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</si>
  <si>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</si>
  <si>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</si>
  <si>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</si>
  <si>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</si>
  <si>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</si>
  <si>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</si>
  <si>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</si>
  <si>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</si>
  <si>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</si>
  <si>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</si>
  <si>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</si>
  <si>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</si>
  <si>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</si>
  <si>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</si>
  <si>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</si>
  <si>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</si>
  <si>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</si>
  <si>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</si>
  <si>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</si>
  <si>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</si>
  <si>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</si>
  <si>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</si>
  <si>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</si>
  <si>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</si>
  <si>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</si>
  <si>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</si>
  <si>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</si>
  <si>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</si>
  <si>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</si>
  <si>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</si>
  <si>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</si>
  <si>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</si>
  <si>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</si>
  <si>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</si>
  <si>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</si>
  <si>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</si>
  <si>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</si>
  <si>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</si>
  <si>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</si>
  <si>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</si>
  <si>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</si>
  <si>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</si>
  <si>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</si>
  <si>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</si>
  <si>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</si>
  <si>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</si>
  <si>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</si>
  <si>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</si>
  <si>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</si>
  <si>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</si>
  <si>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</si>
  <si>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</si>
  <si>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</si>
  <si>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</si>
  <si>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</si>
  <si>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</si>
  <si>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</si>
  <si>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</si>
  <si>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</si>
  <si>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</si>
  <si>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</si>
  <si>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</si>
  <si>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</si>
  <si>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</si>
  <si>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</si>
  <si>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</si>
  <si>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</si>
  <si>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</si>
  <si>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</si>
  <si>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</si>
  <si>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</si>
  <si>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</si>
  <si>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</si>
  <si>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</si>
  <si>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</si>
  <si>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</si>
  <si>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</si>
  <si>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</si>
  <si>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</si>
  <si>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</si>
  <si>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</si>
  <si>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</si>
  <si>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</si>
  <si>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</si>
  <si>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</si>
  <si>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</si>
  <si>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</si>
  <si>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</si>
  <si>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</si>
  <si>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</si>
  <si>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</si>
  <si>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</si>
  <si>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</si>
  <si>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</si>
  <si>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</si>
  <si>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</si>
  <si>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</si>
  <si>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</si>
  <si>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</si>
  <si>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</si>
  <si>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</si>
  <si>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</si>
  <si>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</si>
  <si>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</si>
  <si>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</si>
  <si>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</si>
  <si>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</si>
  <si>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</si>
  <si>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</si>
  <si>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</si>
  <si>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</si>
  <si>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</si>
  <si>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</si>
  <si>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</si>
  <si>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</si>
  <si>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</si>
  <si>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</si>
  <si>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</si>
  <si>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</si>
  <si>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</si>
  <si>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</si>
  <si>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</si>
  <si>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</si>
  <si>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</si>
  <si>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</si>
  <si>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</si>
  <si>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</si>
  <si>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</si>
  <si>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</si>
  <si>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</si>
  <si>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</si>
  <si>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</si>
  <si>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</si>
  <si>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</si>
  <si>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</si>
  <si>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</si>
  <si>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</si>
  <si>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</si>
  <si>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</si>
  <si>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</si>
  <si>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</si>
  <si>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</si>
  <si>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</si>
  <si>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</si>
  <si>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</si>
  <si>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</si>
  <si>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</si>
  <si>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</si>
  <si>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</si>
  <si>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</si>
  <si>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</si>
  <si>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</si>
  <si>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</si>
  <si>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</si>
  <si>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</si>
  <si>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</si>
  <si>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</si>
  <si>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</si>
  <si>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</si>
  <si>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</si>
  <si>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</si>
  <si>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</si>
  <si>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</si>
  <si>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</si>
  <si>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</si>
  <si>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</si>
  <si>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</si>
  <si>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</si>
  <si>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</si>
  <si>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</si>
  <si>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</si>
  <si>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</si>
  <si>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</si>
  <si>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</si>
  <si>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</si>
  <si>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</si>
  <si>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</si>
  <si>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</si>
  <si>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</si>
  <si>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</si>
  <si>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</si>
  <si>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</si>
  <si>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</si>
  <si>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</si>
  <si>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</si>
  <si>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</si>
  <si>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</si>
  <si>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</si>
  <si>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</si>
  <si>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</si>
  <si>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</si>
  <si>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</si>
  <si>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</si>
  <si>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</si>
  <si>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</si>
  <si>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</si>
  <si>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</si>
  <si>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</si>
  <si>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</si>
  <si>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</si>
  <si>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</si>
  <si>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</si>
  <si>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</si>
  <si>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</si>
  <si>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</si>
  <si>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</si>
  <si>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</si>
  <si>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</si>
  <si>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</si>
  <si>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</si>
  <si>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</si>
  <si>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</si>
  <si>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</si>
  <si>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</si>
  <si>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</si>
  <si>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</si>
  <si>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</si>
  <si>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</si>
  <si>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</si>
  <si>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</si>
  <si>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</si>
  <si>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</si>
  <si>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</si>
  <si>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</si>
  <si>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</si>
  <si>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</si>
  <si>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</si>
  <si>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</si>
  <si>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</si>
  <si>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</si>
  <si>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</si>
  <si>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</si>
  <si>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</si>
  <si>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</si>
  <si>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</si>
  <si>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</si>
  <si>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</si>
  <si>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</si>
  <si>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</si>
  <si>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</si>
  <si>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</si>
  <si>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</si>
  <si>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</si>
  <si>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</si>
  <si>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</si>
  <si>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</si>
  <si>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</si>
  <si>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</si>
  <si>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</si>
  <si>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</si>
  <si>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</si>
  <si>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</si>
  <si>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</si>
  <si>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</si>
  <si>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</si>
  <si>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</si>
  <si>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</si>
  <si>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</si>
  <si>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</si>
  <si>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</si>
  <si>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</si>
  <si>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</si>
  <si>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</si>
  <si>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</si>
  <si>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</si>
  <si>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</si>
  <si>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</si>
  <si>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</si>
  <si>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</si>
  <si>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</si>
  <si>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</si>
  <si>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</si>
  <si>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</si>
  <si>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</si>
  <si>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</si>
  <si>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</si>
  <si>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</si>
  <si>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</si>
  <si>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</si>
  <si>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</si>
  <si>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</si>
  <si>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</si>
  <si>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</si>
  <si>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</si>
  <si>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</si>
  <si>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</si>
  <si>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</si>
  <si>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</si>
  <si>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</si>
  <si>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</si>
  <si>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</si>
  <si>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</si>
  <si>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</si>
  <si>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</si>
  <si>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</si>
  <si>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</si>
  <si>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</si>
  <si>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</si>
  <si>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</si>
  <si>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</si>
  <si>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</si>
  <si>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</si>
  <si>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</si>
  <si>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</si>
  <si>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</si>
  <si>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</si>
  <si>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</si>
  <si>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</si>
  <si>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</si>
  <si>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</si>
  <si>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</si>
  <si>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</si>
  <si>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</si>
  <si>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</si>
  <si>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</si>
  <si>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</si>
  <si>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</si>
  <si>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</si>
  <si>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</si>
  <si>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</si>
  <si>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</si>
  <si>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</si>
  <si>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</si>
  <si>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</si>
  <si>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</si>
  <si>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</si>
  <si>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</si>
  <si>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</si>
  <si>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</si>
  <si>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</si>
  <si>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</si>
  <si>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</si>
  <si>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</si>
  <si>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</si>
  <si>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</si>
  <si>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</si>
  <si>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</si>
  <si>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</si>
  <si>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</si>
  <si>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</si>
  <si>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</si>
  <si>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</si>
  <si>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</si>
  <si>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</si>
  <si>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</si>
  <si>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</si>
  <si>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</si>
  <si>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</si>
  <si>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</si>
  <si>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</si>
  <si>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</si>
  <si>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</si>
  <si>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</si>
  <si>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</si>
  <si>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</si>
  <si>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</si>
  <si>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</si>
  <si>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</si>
  <si>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</si>
  <si>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</si>
  <si>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</si>
  <si>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</si>
  <si>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</si>
  <si>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</si>
  <si>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</si>
  <si>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</si>
  <si>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</si>
  <si>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</si>
  <si>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</si>
  <si>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</si>
  <si>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</si>
  <si>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</si>
  <si>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</si>
  <si>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</si>
  <si>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</si>
  <si>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</si>
  <si>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</si>
  <si>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</si>
  <si>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</si>
  <si>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</si>
  <si>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</si>
  <si>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</si>
  <si>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</si>
  <si>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</si>
  <si>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</si>
  <si>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</si>
  <si>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</si>
  <si>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</si>
  <si>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</si>
  <si>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</si>
  <si>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</si>
  <si>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</si>
  <si>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</si>
  <si>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</si>
  <si>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</si>
  <si>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</si>
  <si>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</si>
  <si>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</si>
  <si>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</si>
  <si>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</si>
  <si>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</si>
  <si>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</si>
  <si>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</si>
  <si>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</si>
  <si>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</si>
  <si>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</si>
  <si>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</si>
  <si>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</si>
  <si>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</si>
  <si>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</si>
  <si>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</si>
  <si>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</si>
  <si>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</si>
  <si>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</si>
  <si>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</si>
  <si>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</si>
  <si>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</si>
  <si>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</si>
  <si>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</si>
  <si>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</si>
  <si>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</si>
  <si>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</si>
  <si>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</si>
  <si>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</si>
  <si>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</si>
  <si>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</si>
  <si>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</si>
  <si>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</si>
  <si>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</si>
  <si>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</si>
  <si>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</si>
  <si>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</si>
  <si>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</si>
  <si>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</si>
  <si>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</si>
  <si>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</si>
  <si>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</si>
  <si>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</si>
  <si>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</si>
  <si>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</si>
  <si>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</si>
  <si>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</si>
  <si>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</si>
  <si>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</si>
  <si>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</si>
  <si>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</si>
  <si>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</si>
  <si>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</si>
  <si>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</si>
  <si>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</si>
  <si>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</si>
  <si>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</si>
  <si>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</si>
  <si>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</si>
  <si>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</si>
  <si>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</si>
  <si>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</si>
  <si>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</si>
  <si>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</si>
  <si>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</si>
  <si>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</si>
  <si>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</si>
  <si>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</si>
  <si>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</si>
  <si>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</si>
  <si>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</si>
  <si>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</si>
  <si>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</si>
  <si>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</si>
  <si>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</si>
  <si>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</si>
  <si>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</si>
  <si>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</si>
  <si>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</si>
  <si>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</si>
  <si>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</si>
  <si>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</si>
  <si>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</si>
  <si>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</si>
  <si>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</si>
  <si>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</si>
  <si>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</si>
  <si>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</si>
  <si>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</si>
  <si>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</si>
  <si>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</si>
  <si>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</si>
  <si>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</si>
  <si>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</si>
  <si>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</si>
  <si>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</si>
  <si>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</si>
  <si>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</si>
  <si>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</si>
  <si>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</si>
  <si>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</si>
  <si>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</si>
  <si>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</si>
  <si>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</si>
  <si>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</si>
  <si>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</si>
  <si>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</si>
  <si>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</si>
  <si>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</si>
  <si>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</si>
  <si>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</si>
  <si>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</si>
  <si>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</si>
  <si>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</si>
  <si>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</si>
  <si>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</si>
  <si>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</si>
  <si>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</si>
  <si>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</si>
  <si>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</si>
  <si>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</si>
  <si>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</si>
  <si>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</si>
  <si>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</si>
  <si>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</si>
  <si>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</si>
  <si>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</si>
  <si>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</si>
  <si>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</si>
  <si>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</si>
  <si>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</si>
  <si>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</si>
  <si>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</si>
  <si>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</si>
  <si>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</si>
  <si>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</si>
  <si>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</si>
  <si>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</si>
  <si>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</si>
  <si>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</si>
  <si>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</si>
  <si>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</si>
  <si>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</si>
  <si>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</si>
  <si>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</si>
  <si>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</si>
  <si>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</si>
  <si>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</si>
  <si>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</si>
  <si>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</si>
  <si>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</si>
  <si>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</si>
  <si>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</si>
  <si>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</si>
  <si>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</si>
  <si>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</si>
  <si>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</si>
  <si>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</si>
  <si>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</si>
  <si>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</si>
  <si>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</si>
  <si>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</si>
  <si>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</si>
  <si>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</si>
  <si>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</si>
  <si>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</si>
  <si>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</si>
  <si>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</si>
  <si>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</si>
  <si>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</si>
  <si>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</si>
  <si>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</si>
  <si>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</si>
  <si>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</si>
  <si>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</si>
  <si>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</si>
  <si>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</si>
  <si>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</si>
  <si>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</si>
  <si>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</si>
  <si>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</si>
  <si>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</si>
  <si>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</si>
  <si>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</si>
  <si>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</si>
  <si>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</si>
  <si>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</si>
  <si>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</si>
  <si>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</si>
  <si>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</si>
  <si>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</si>
  <si>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</si>
  <si>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</si>
  <si>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</si>
  <si>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</si>
  <si>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</si>
  <si>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</si>
  <si>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</si>
  <si>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</si>
  <si>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</si>
  <si>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</si>
  <si>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</si>
  <si>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</si>
  <si>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</si>
  <si>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</si>
  <si>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</si>
  <si>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</si>
  <si>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</si>
  <si>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</si>
  <si>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</si>
  <si>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</si>
  <si>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</si>
  <si>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</si>
  <si>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</si>
  <si>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</si>
  <si>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</si>
  <si>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</si>
  <si>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</si>
  <si>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</si>
  <si>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</si>
  <si>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</si>
  <si>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</si>
  <si>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</si>
  <si>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</si>
  <si>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</si>
  <si>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</si>
  <si>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</si>
  <si>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</si>
  <si>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</si>
  <si>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</si>
  <si>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</si>
  <si>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</si>
  <si>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</si>
  <si>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</si>
  <si>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</si>
  <si>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</si>
  <si>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</si>
  <si>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</si>
  <si>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</si>
  <si>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</si>
  <si>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</si>
  <si>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</si>
  <si>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</si>
  <si>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</si>
  <si>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</si>
  <si>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</si>
  <si>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</si>
  <si>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</si>
  <si>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</si>
  <si>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</si>
  <si>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</si>
  <si>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</si>
  <si>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</si>
  <si>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</si>
  <si>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</si>
  <si>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</si>
  <si>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</si>
  <si>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</si>
  <si>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</si>
  <si>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</si>
  <si>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</si>
  <si>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</si>
  <si>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</si>
  <si>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</si>
  <si>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</si>
  <si>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</si>
  <si>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</si>
  <si>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</si>
  <si>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</si>
  <si>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</si>
  <si>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</si>
  <si>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</si>
  <si>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</si>
  <si>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</si>
  <si>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</si>
  <si>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</si>
  <si>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</si>
  <si>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</si>
  <si>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</si>
  <si>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</si>
  <si>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</si>
  <si>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</si>
  <si>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</si>
  <si>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</si>
  <si>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</si>
  <si>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</si>
  <si>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</si>
  <si>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</si>
  <si>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</si>
  <si>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</si>
  <si>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</si>
  <si>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</si>
  <si>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</si>
  <si>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</si>
  <si>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</si>
  <si>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</si>
  <si>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</si>
  <si>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</si>
  <si>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</si>
  <si>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</si>
  <si>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</si>
  <si>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</si>
  <si>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</si>
  <si>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</si>
  <si>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</si>
  <si>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</si>
  <si>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</si>
  <si>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</si>
  <si>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</si>
  <si>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</si>
  <si>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</si>
  <si>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</si>
  <si>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</si>
  <si>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</si>
  <si>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</si>
  <si>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</si>
  <si>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</si>
  <si>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</si>
  <si>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</si>
  <si>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</si>
  <si>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</si>
  <si>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</si>
  <si>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</si>
  <si>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</si>
  <si>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</si>
  <si>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</si>
  <si>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</si>
  <si>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</si>
  <si>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</si>
  <si>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</si>
  <si>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</si>
  <si>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</si>
  <si>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</si>
  <si>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</si>
  <si>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</si>
  <si>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</si>
  <si>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</si>
  <si>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</si>
  <si>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</si>
  <si>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</si>
  <si>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</si>
  <si>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</si>
  <si>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</si>
  <si>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</si>
  <si>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</si>
  <si>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</si>
  <si>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</si>
  <si>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</si>
  <si>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</si>
  <si>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</si>
  <si>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</si>
  <si>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</si>
  <si>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</si>
  <si>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</si>
  <si>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</si>
  <si>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</si>
  <si>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</si>
  <si>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</si>
  <si>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</si>
  <si>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</si>
  <si>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</si>
  <si>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</si>
  <si>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</si>
  <si>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</si>
  <si>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</si>
  <si>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</si>
  <si>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</si>
  <si>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</si>
  <si>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</si>
  <si>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</si>
  <si>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</si>
  <si>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</si>
  <si>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</si>
  <si>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</si>
  <si>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</si>
  <si>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</si>
  <si>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</si>
  <si>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</si>
  <si>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</si>
  <si>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</si>
  <si>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</si>
  <si>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</si>
  <si>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</si>
  <si>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</si>
  <si>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</si>
  <si>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</si>
  <si>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</si>
  <si>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</si>
  <si>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</si>
  <si>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</si>
  <si>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</si>
  <si>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</si>
  <si>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</si>
  <si>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</si>
  <si>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</si>
  <si>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</si>
  <si>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</si>
  <si>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</si>
  <si>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</si>
  <si>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</si>
  <si>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</si>
  <si>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</si>
  <si>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</si>
  <si>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</si>
  <si>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</si>
  <si>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</si>
  <si>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</si>
  <si>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</si>
  <si>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</si>
  <si>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</si>
  <si>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</si>
  <si>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</si>
  <si>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</si>
  <si>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</si>
  <si>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</si>
  <si>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</si>
  <si>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</si>
  <si>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</si>
  <si>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</si>
  <si>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</si>
  <si>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</si>
  <si>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</si>
  <si>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</si>
  <si>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</si>
  <si>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</si>
  <si>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</si>
  <si>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</si>
  <si>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</si>
  <si>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</si>
  <si>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</si>
  <si>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</si>
  <si>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</si>
  <si>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</si>
  <si>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</si>
  <si>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</si>
  <si>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</si>
  <si>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</si>
  <si>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</si>
  <si>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</si>
  <si>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</si>
  <si>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</si>
  <si>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</si>
  <si>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</si>
  <si>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</si>
  <si>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</si>
  <si>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</si>
  <si>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</si>
  <si>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</si>
  <si>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</si>
  <si>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</si>
  <si>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</si>
  <si>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</si>
  <si>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</si>
  <si>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</si>
  <si>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</si>
  <si>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</si>
  <si>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</si>
  <si>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</si>
  <si>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</si>
  <si>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</si>
  <si>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</si>
  <si>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</si>
  <si>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</si>
  <si>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</si>
  <si>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</si>
  <si>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</si>
  <si>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</si>
  <si>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</si>
  <si>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</si>
  <si>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</si>
  <si>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</si>
  <si>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</si>
  <si>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</si>
  <si>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</si>
  <si>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</si>
  <si>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</si>
  <si>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</si>
  <si>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</si>
  <si>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</si>
  <si>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</si>
  <si>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</si>
  <si>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</si>
  <si>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</si>
  <si>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</si>
  <si>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</si>
  <si>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</si>
  <si>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</si>
  <si>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</si>
  <si>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</si>
  <si>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</si>
  <si>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</si>
  <si>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</si>
  <si>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</si>
  <si>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</si>
  <si>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</si>
  <si>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</si>
  <si>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</si>
  <si>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</si>
  <si>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</si>
  <si>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</si>
  <si>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</si>
  <si>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</si>
  <si>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</si>
  <si>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</si>
  <si>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</si>
  <si>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</si>
  <si>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</si>
  <si>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</si>
  <si>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</si>
  <si>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</si>
  <si>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</si>
  <si>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</si>
  <si>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</si>
  <si>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</si>
  <si>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</si>
  <si>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</si>
  <si>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</si>
  <si>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</si>
  <si>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</si>
  <si>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</si>
  <si>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</si>
  <si>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</si>
  <si>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</si>
  <si>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</si>
  <si>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</si>
  <si>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</si>
  <si>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</si>
  <si>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</si>
  <si>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</si>
  <si>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</si>
  <si>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</si>
  <si>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</si>
  <si>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</si>
  <si>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</si>
  <si>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</si>
  <si>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</si>
  <si>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</si>
  <si>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</si>
  <si>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</si>
  <si>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</si>
  <si>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</si>
  <si>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</si>
  <si>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</si>
  <si>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</si>
  <si>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</si>
  <si>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</si>
  <si>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</si>
  <si>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</si>
  <si>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</si>
  <si>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</si>
  <si>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</si>
  <si>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</si>
  <si>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</si>
  <si>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</si>
  <si>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</si>
  <si>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</si>
  <si>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</si>
  <si>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</si>
  <si>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</si>
  <si>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</si>
  <si>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</si>
  <si>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</si>
  <si>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</si>
  <si>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</si>
  <si>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</si>
  <si>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</si>
  <si>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</si>
  <si>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</si>
  <si>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</si>
  <si>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</si>
  <si>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</si>
  <si>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</si>
  <si>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</si>
  <si>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</si>
  <si>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</si>
  <si>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</si>
  <si>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</si>
  <si>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</si>
  <si>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</si>
  <si>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</si>
  <si>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</si>
  <si>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</si>
  <si>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</si>
  <si>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</si>
  <si>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</si>
  <si>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</si>
  <si>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</si>
  <si>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</si>
  <si>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</si>
  <si>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</si>
  <si>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</si>
  <si>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</si>
  <si>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</si>
  <si>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</si>
  <si>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</si>
  <si>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</si>
  <si>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</si>
  <si>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</si>
  <si>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</si>
  <si>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</si>
  <si>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</si>
  <si>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</si>
  <si>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</si>
  <si>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</si>
  <si>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</si>
  <si>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</si>
  <si>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</si>
  <si>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</si>
  <si>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</si>
  <si>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</si>
  <si>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</si>
  <si>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</si>
  <si>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</si>
  <si>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</si>
  <si>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</si>
  <si>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</si>
  <si>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</si>
  <si>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</si>
  <si>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</si>
  <si>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</si>
  <si>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</si>
  <si>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</si>
  <si>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</si>
  <si>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</si>
  <si>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</si>
  <si>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</si>
  <si>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</si>
  <si>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</si>
  <si>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</si>
  <si>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</si>
  <si>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</si>
  <si>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</si>
  <si>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</si>
  <si>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</si>
  <si>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</si>
  <si>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</si>
  <si>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</si>
  <si>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</si>
  <si>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</si>
  <si>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</si>
  <si>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</si>
  <si>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</si>
  <si>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</si>
  <si>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</si>
  <si>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</si>
  <si>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</si>
  <si>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</si>
  <si>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</si>
  <si>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</si>
  <si>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</si>
  <si>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</si>
  <si>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</si>
  <si>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</si>
  <si>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</si>
  <si>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</si>
  <si>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</si>
  <si>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</si>
  <si>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</si>
  <si>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</si>
  <si>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</si>
  <si>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</si>
  <si>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</si>
  <si>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</si>
  <si>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</si>
  <si>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</si>
  <si>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</si>
  <si>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</si>
  <si>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</si>
  <si>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</si>
  <si>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</si>
  <si>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</si>
  <si>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</si>
  <si>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</si>
  <si>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</si>
  <si>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</si>
  <si>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</si>
  <si>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</si>
  <si>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</si>
  <si>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</si>
  <si>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</si>
  <si>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</si>
  <si>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</si>
  <si>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</si>
  <si>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</si>
  <si>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</si>
  <si>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</si>
  <si>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</si>
  <si>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</si>
  <si>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</si>
  <si>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</si>
  <si>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</si>
  <si>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</si>
  <si>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</si>
  <si>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</si>
  <si>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</si>
  <si>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</si>
  <si>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</si>
  <si>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</si>
  <si>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</si>
  <si>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</si>
  <si>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</si>
  <si>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</si>
  <si>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</si>
  <si>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</si>
  <si>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</si>
  <si>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</si>
  <si>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</si>
  <si>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</si>
  <si>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</si>
  <si>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</si>
  <si>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</si>
  <si>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</si>
  <si>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</si>
  <si>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</si>
  <si>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</si>
  <si>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</si>
  <si>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</si>
  <si>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</si>
  <si>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</si>
  <si>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</si>
  <si>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</si>
  <si>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</si>
  <si>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</si>
  <si>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</si>
  <si>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</si>
  <si>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</si>
  <si>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</si>
  <si>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</si>
  <si>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</si>
  <si>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</si>
  <si>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</si>
  <si>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</si>
  <si>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</si>
  <si>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</si>
  <si>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</si>
  <si>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</si>
  <si>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</si>
  <si>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</si>
  <si>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</si>
  <si>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</si>
  <si>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</si>
  <si>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</si>
  <si>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</si>
  <si>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</si>
  <si>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</si>
  <si>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</si>
  <si>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</si>
  <si>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</si>
  <si>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</si>
  <si>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</si>
  <si>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</si>
  <si>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</si>
  <si>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</si>
  <si>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</si>
  <si>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</si>
  <si>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</si>
  <si>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</si>
  <si>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</si>
  <si>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</si>
  <si>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</si>
  <si>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</si>
  <si>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</si>
  <si>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</si>
  <si>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</si>
  <si>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</si>
  <si>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</si>
  <si>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</si>
  <si>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</si>
  <si>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</si>
  <si>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</si>
  <si>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</si>
  <si>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</si>
  <si>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</si>
  <si>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</si>
  <si>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</si>
  <si>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</si>
  <si>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</si>
  <si>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</si>
  <si>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</si>
  <si>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</si>
  <si>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</si>
  <si>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</si>
  <si>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</si>
  <si>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</si>
  <si>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</si>
  <si>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</si>
  <si>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</si>
  <si>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</si>
  <si>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</si>
  <si>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</si>
  <si>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</si>
  <si>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</si>
  <si>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</si>
  <si>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</si>
  <si>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</si>
  <si>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</si>
  <si>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</si>
  <si>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</si>
  <si>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</si>
  <si>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</si>
  <si>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</si>
  <si>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</si>
  <si>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</si>
  <si>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</si>
  <si>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</si>
  <si>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</si>
  <si>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</si>
  <si>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</si>
  <si>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</si>
  <si>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</si>
  <si>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</si>
  <si>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</si>
  <si>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</si>
  <si>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</si>
  <si>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</si>
  <si>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</si>
  <si>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</si>
  <si>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</si>
  <si>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</si>
  <si>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</si>
  <si>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</si>
  <si>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</si>
  <si>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</si>
  <si>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</si>
  <si>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</si>
  <si>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</si>
  <si>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</si>
  <si>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</si>
  <si>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</si>
  <si>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</si>
  <si>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</si>
  <si>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</si>
  <si>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</si>
  <si>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</si>
  <si>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</si>
  <si>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</si>
  <si>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</si>
  <si>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</si>
  <si>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</si>
  <si>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</si>
  <si>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</si>
  <si>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</si>
  <si>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</si>
  <si>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</si>
  <si>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</si>
  <si>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</si>
  <si>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</si>
  <si>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</si>
  <si>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</si>
  <si>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</si>
  <si>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</si>
  <si>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</si>
  <si>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</si>
  <si>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</si>
  <si>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</si>
  <si>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</si>
  <si>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</si>
  <si>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</si>
  <si>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</si>
  <si>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</si>
  <si>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</si>
  <si>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</si>
  <si>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</si>
  <si>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</si>
  <si>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</si>
  <si>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</si>
  <si>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</si>
  <si>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</si>
  <si>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</si>
  <si>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</si>
  <si>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</si>
  <si>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</si>
  <si>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</si>
  <si>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</si>
  <si>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</si>
  <si>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</si>
  <si>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</si>
  <si>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</si>
  <si>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</si>
  <si>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</si>
  <si>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</si>
  <si>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</si>
  <si>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</si>
  <si>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</si>
  <si>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</si>
  <si>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</si>
  <si>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</si>
  <si>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</si>
  <si>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</si>
  <si>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</si>
  <si>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</si>
  <si>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</si>
  <si>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</si>
  <si>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</si>
  <si>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</si>
  <si>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</si>
  <si>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</si>
  <si>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</si>
  <si>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</si>
  <si>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</si>
  <si>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</si>
  <si>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</si>
  <si>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</si>
  <si>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</si>
  <si>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</si>
  <si>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</si>
  <si>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</si>
  <si>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</si>
  <si>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</si>
  <si>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</si>
  <si>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</si>
  <si>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</si>
  <si>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</si>
  <si>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</si>
  <si>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</si>
  <si>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</si>
  <si>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</si>
  <si>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</si>
  <si>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</si>
  <si>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</si>
  <si>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</si>
  <si>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</si>
  <si>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</si>
  <si>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</si>
  <si>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</si>
  <si>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</si>
  <si>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</si>
  <si>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</si>
  <si>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</si>
  <si>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</si>
  <si>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</si>
  <si>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</si>
  <si>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</si>
  <si>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</si>
  <si>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</si>
  <si>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</si>
  <si>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</si>
  <si>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</si>
  <si>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</si>
  <si>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</si>
  <si>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</si>
  <si>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</si>
  <si>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</si>
  <si>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</si>
  <si>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</si>
  <si>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</si>
  <si>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</si>
  <si>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</si>
  <si>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</si>
  <si>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</si>
  <si>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</si>
  <si>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</si>
  <si>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</si>
  <si>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</si>
  <si>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</si>
  <si>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</si>
  <si>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</si>
  <si>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</si>
  <si>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</si>
  <si>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</si>
  <si>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</si>
  <si>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</si>
  <si>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</si>
  <si>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</si>
  <si>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</si>
  <si>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</si>
  <si>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</si>
  <si>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</si>
  <si>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</si>
  <si>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</si>
  <si>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</si>
  <si>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</si>
  <si>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</si>
  <si>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</si>
  <si>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</si>
  <si>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</si>
  <si>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</si>
  <si>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</si>
  <si>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</si>
  <si>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</si>
  <si>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</si>
  <si>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</si>
  <si>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</si>
  <si>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</si>
  <si>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</si>
  <si>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</si>
  <si>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</si>
  <si>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</si>
  <si>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</si>
  <si>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</si>
  <si>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</si>
  <si>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</si>
  <si>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</si>
  <si>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</si>
  <si>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</si>
  <si>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</si>
  <si>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</si>
  <si>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</si>
  <si>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</si>
  <si>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</si>
  <si>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</si>
  <si>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</si>
  <si>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</si>
  <si>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</si>
  <si>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</si>
  <si>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</si>
  <si>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</si>
  <si>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</si>
  <si>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</si>
  <si>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</si>
  <si>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</si>
  <si>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</si>
  <si>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</si>
  <si>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</si>
  <si>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</si>
  <si>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</si>
  <si>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</si>
  <si>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</si>
  <si>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</si>
  <si>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</si>
  <si>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</si>
  <si>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</si>
  <si>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</si>
  <si>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</si>
  <si>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</si>
  <si>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</si>
  <si>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</si>
  <si>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</si>
  <si>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</si>
  <si>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</si>
  <si>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</si>
  <si>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</si>
  <si>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</si>
  <si>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</si>
  <si>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</si>
  <si>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</si>
  <si>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</si>
  <si>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</si>
  <si>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</si>
  <si>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</si>
  <si>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</si>
  <si>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</si>
  <si>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</si>
  <si>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</si>
  <si>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</si>
  <si>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</si>
  <si>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</si>
  <si>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</si>
  <si>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</si>
  <si>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</si>
  <si>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</si>
  <si>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</si>
  <si>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</si>
  <si>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</si>
  <si>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</si>
  <si>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</si>
  <si>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</si>
  <si>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</si>
  <si>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</si>
  <si>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</si>
  <si>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</si>
  <si>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</si>
  <si>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</si>
  <si>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</si>
  <si>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</si>
  <si>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</si>
  <si>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</si>
  <si>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</si>
  <si>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</si>
  <si>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</si>
  <si>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</si>
  <si>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</si>
  <si>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</si>
  <si>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</si>
  <si>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</si>
  <si>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</si>
  <si>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</si>
  <si>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</si>
  <si>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</si>
  <si>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</si>
  <si>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</si>
  <si>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</si>
  <si>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</si>
  <si>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</si>
  <si>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</si>
  <si>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</si>
  <si>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</si>
  <si>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</si>
  <si>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</si>
  <si>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</si>
  <si>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</si>
  <si>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</si>
  <si>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</si>
  <si>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</si>
  <si>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</si>
  <si>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</si>
  <si>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</si>
  <si>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</si>
  <si>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</si>
  <si>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</si>
  <si>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</si>
  <si>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</si>
  <si>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</si>
  <si>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</si>
  <si>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</si>
  <si>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</si>
  <si>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</si>
  <si>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</si>
  <si>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</si>
  <si>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</si>
  <si>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</si>
  <si>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</si>
  <si>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</si>
  <si>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</si>
  <si>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</si>
  <si>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</si>
  <si>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</si>
  <si>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</si>
  <si>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</si>
  <si>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</si>
  <si>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</si>
  <si>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</si>
  <si>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</si>
  <si>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</si>
  <si>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</si>
  <si>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</si>
  <si>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</si>
  <si>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</si>
  <si>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</si>
  <si>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</si>
  <si>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</si>
  <si>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</si>
  <si>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</si>
  <si>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</si>
  <si>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</si>
  <si>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</si>
  <si>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</si>
  <si>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</si>
  <si>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</si>
  <si>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</si>
  <si>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</si>
  <si>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</si>
  <si>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</si>
  <si>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</si>
  <si>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</si>
  <si>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</si>
  <si>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</si>
  <si>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</si>
  <si>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</si>
  <si>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</si>
  <si>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</si>
  <si>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</si>
  <si>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</si>
  <si>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</si>
  <si>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</si>
  <si>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</si>
  <si>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</si>
  <si>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</si>
  <si>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</si>
  <si>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</si>
  <si>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</si>
  <si>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</si>
  <si>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</si>
  <si>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</si>
  <si>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</si>
  <si>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</si>
  <si>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</si>
  <si>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</si>
  <si>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</si>
  <si>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</si>
  <si>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</si>
  <si>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</si>
  <si>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</si>
  <si>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</si>
  <si>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</si>
  <si>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</si>
  <si>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</si>
  <si>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</si>
  <si>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</si>
  <si>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</si>
  <si>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</si>
  <si>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</si>
  <si>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</si>
  <si>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</si>
  <si>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</si>
  <si>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</si>
  <si>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</si>
  <si>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</si>
  <si>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</si>
  <si>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</si>
  <si>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</si>
  <si>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</si>
  <si>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</si>
  <si>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</si>
  <si>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</si>
  <si>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</si>
  <si>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</si>
  <si>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</si>
  <si>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</si>
  <si>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</si>
  <si>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</si>
  <si>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</si>
  <si>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</si>
  <si>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</si>
  <si>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</si>
  <si>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</si>
  <si>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</si>
  <si>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</si>
  <si>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</si>
  <si>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</si>
  <si>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</si>
  <si>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</si>
  <si>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</si>
  <si>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</si>
  <si>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</si>
  <si>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</si>
  <si>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</si>
  <si>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</si>
  <si>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</si>
  <si>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</si>
  <si>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</si>
  <si>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</si>
  <si>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</si>
  <si>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</si>
  <si>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</si>
  <si>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</si>
  <si>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</si>
  <si>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</si>
  <si>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</si>
  <si>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</si>
  <si>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</si>
  <si>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</si>
  <si>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</si>
  <si>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</si>
  <si>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</si>
  <si>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</si>
  <si>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</si>
  <si>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</si>
  <si>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</si>
  <si>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</si>
  <si>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</si>
  <si>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</si>
  <si>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</si>
  <si>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</si>
  <si>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</si>
  <si>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</si>
  <si>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</si>
  <si>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</si>
  <si>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</si>
  <si>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</si>
  <si>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</si>
  <si>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</si>
  <si>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</si>
  <si>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</si>
  <si>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</si>
  <si>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</si>
  <si>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</si>
  <si>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</si>
  <si>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</si>
  <si>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</si>
  <si>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</si>
  <si>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</si>
  <si>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</si>
  <si>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</si>
  <si>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</si>
  <si>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</si>
  <si>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</si>
  <si>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</si>
  <si>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</si>
  <si>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</si>
  <si>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</si>
  <si>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</si>
  <si>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</si>
  <si>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</si>
  <si>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</si>
  <si>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</si>
  <si>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</si>
  <si>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</si>
  <si>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</si>
  <si>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</si>
  <si>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</si>
  <si>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</si>
  <si>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</si>
  <si>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</si>
  <si>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</si>
  <si>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</si>
  <si>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</si>
  <si>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</si>
  <si>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</si>
  <si>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</si>
  <si>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</si>
  <si>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</si>
  <si>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</si>
  <si>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</si>
  <si>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</si>
  <si>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</si>
  <si>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</si>
  <si>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</si>
  <si>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</si>
  <si>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</si>
  <si>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</si>
  <si>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</si>
  <si>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</si>
  <si>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</si>
  <si>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</si>
  <si>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</si>
  <si>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</si>
  <si>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</si>
  <si>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</si>
  <si>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</si>
  <si>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</si>
  <si>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</si>
  <si>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</si>
  <si>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</si>
  <si>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</si>
  <si>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</si>
  <si>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</si>
  <si>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</si>
  <si>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</si>
  <si>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</si>
  <si>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</si>
  <si>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</si>
  <si>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</si>
  <si>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</si>
  <si>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</si>
  <si>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</si>
  <si>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</si>
  <si>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</si>
  <si>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</si>
  <si>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</si>
  <si>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</si>
  <si>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</si>
  <si>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</si>
  <si>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</si>
  <si>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</si>
  <si>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</si>
  <si>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</si>
  <si>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</si>
  <si>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</si>
  <si>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</si>
  <si>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</si>
  <si>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</si>
  <si>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</si>
  <si>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</si>
  <si>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</si>
  <si>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</si>
  <si>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</si>
  <si>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</si>
  <si>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</si>
  <si>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</si>
  <si>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</si>
  <si>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</si>
  <si>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</si>
  <si>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</si>
  <si>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</si>
  <si>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</si>
  <si>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</si>
  <si>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</si>
  <si>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</si>
  <si>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</si>
  <si>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</si>
  <si>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</si>
  <si>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</si>
  <si>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</si>
  <si>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</si>
  <si>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</si>
  <si>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</si>
  <si>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</si>
  <si>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</si>
  <si>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</si>
  <si>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</si>
  <si>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</si>
  <si>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</si>
  <si>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</si>
  <si>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</si>
  <si>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</si>
  <si>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</si>
  <si>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</si>
  <si>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</si>
  <si>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</si>
  <si>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</si>
  <si>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</si>
  <si>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</si>
  <si>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</si>
  <si>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</si>
  <si>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</si>
  <si>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</si>
  <si>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</si>
  <si>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</si>
  <si>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</si>
  <si>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</si>
  <si>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</si>
  <si>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</si>
  <si>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</si>
  <si>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</si>
  <si>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</si>
  <si>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</si>
  <si>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</si>
  <si>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</si>
  <si>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</si>
  <si>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</si>
  <si>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</si>
  <si>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</si>
  <si>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</si>
  <si>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</si>
  <si>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</si>
  <si>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</si>
  <si>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</si>
  <si>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</si>
  <si>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</si>
  <si>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</si>
  <si>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</si>
  <si>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</si>
  <si>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</si>
  <si>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</si>
  <si>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</si>
  <si>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</si>
  <si>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</si>
  <si>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</si>
  <si>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</si>
  <si>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</si>
  <si>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</si>
  <si>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</si>
  <si>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</si>
  <si>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</si>
  <si>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</si>
  <si>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</si>
  <si>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</si>
  <si>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</si>
  <si>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</si>
  <si>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</si>
  <si>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</si>
  <si>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</si>
  <si>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</si>
  <si>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</si>
  <si>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</si>
  <si>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</si>
  <si>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</si>
  <si>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</si>
  <si>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</si>
  <si>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</si>
  <si>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</si>
  <si>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</si>
  <si>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</si>
  <si>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</si>
  <si>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</si>
  <si>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</si>
  <si>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</si>
  <si>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</si>
  <si>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</si>
  <si>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</si>
  <si>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</si>
  <si>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</si>
  <si>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</si>
  <si>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</si>
  <si>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</si>
  <si>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</si>
  <si>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</si>
  <si>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</si>
  <si>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</si>
  <si>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</si>
  <si>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</si>
  <si>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</si>
  <si>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</si>
  <si>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</si>
  <si>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</si>
  <si>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</si>
  <si>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</si>
  <si>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</si>
  <si>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</si>
  <si>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</si>
  <si>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</si>
  <si>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</si>
  <si>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</si>
  <si>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</si>
  <si>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</si>
  <si>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</si>
  <si>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</si>
  <si>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</si>
  <si>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</si>
  <si>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</si>
  <si>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</si>
  <si>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</si>
  <si>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</si>
  <si>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</si>
  <si>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</si>
  <si>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</si>
  <si>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</si>
  <si>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</si>
  <si>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</si>
  <si>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</si>
  <si>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</si>
  <si>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</si>
  <si>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</si>
  <si>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</si>
  <si>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</si>
  <si>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</si>
  <si>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</si>
  <si>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</si>
  <si>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</si>
  <si>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</si>
  <si>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</si>
  <si>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</si>
  <si>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</si>
  <si>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</si>
  <si>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</si>
  <si>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</si>
  <si>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</si>
  <si>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</si>
  <si>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</si>
  <si>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</si>
  <si>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</si>
  <si>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</si>
  <si>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</si>
  <si>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</si>
  <si>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</si>
  <si>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</si>
  <si>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</si>
  <si>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</si>
  <si>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</si>
  <si>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</si>
  <si>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</si>
  <si>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</si>
  <si>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</si>
  <si>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</si>
  <si>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</si>
  <si>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</si>
  <si>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</si>
  <si>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</si>
  <si>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</si>
  <si>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</si>
  <si>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</si>
  <si>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</si>
  <si>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</si>
  <si>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</si>
  <si>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</si>
  <si>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</si>
  <si>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</si>
  <si>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</si>
  <si>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</si>
  <si>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</si>
  <si>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</si>
  <si>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</si>
  <si>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</si>
  <si>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</si>
  <si>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</si>
  <si>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</si>
  <si>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</si>
  <si>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</si>
  <si>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</si>
  <si>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</si>
  <si>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</si>
  <si>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</si>
  <si>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</si>
  <si>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</si>
  <si>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</si>
  <si>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</si>
  <si>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</si>
  <si>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</si>
  <si>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</si>
  <si>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</si>
  <si>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</si>
  <si>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</si>
  <si>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</si>
  <si>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</si>
  <si>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</si>
  <si>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</si>
  <si>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</si>
  <si>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</si>
  <si>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</si>
  <si>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</si>
  <si>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</si>
  <si>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</si>
  <si>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</si>
  <si>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</si>
  <si>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</si>
  <si>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</si>
  <si>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</si>
  <si>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</si>
  <si>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</si>
  <si>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</si>
  <si>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</si>
  <si>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</si>
  <si>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</si>
  <si>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</si>
  <si>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</si>
  <si>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</si>
  <si>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</si>
  <si>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</si>
  <si>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</si>
  <si>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</si>
  <si>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</si>
  <si>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</si>
  <si>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</si>
  <si>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</si>
  <si>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</si>
  <si>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</si>
  <si>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</si>
  <si>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</si>
  <si>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</si>
  <si>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</si>
  <si>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</si>
  <si>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</si>
  <si>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</si>
  <si>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</si>
  <si>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</si>
  <si>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</si>
  <si>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</si>
  <si>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</si>
  <si>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</si>
  <si>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</si>
  <si>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</si>
  <si>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</si>
  <si>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</si>
  <si>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</si>
  <si>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</si>
  <si>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</si>
  <si>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</si>
  <si>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</si>
  <si>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</si>
  <si>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</si>
  <si>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</si>
  <si>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</si>
  <si>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</si>
  <si>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</si>
  <si>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</si>
  <si>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</si>
  <si>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</si>
  <si>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</si>
  <si>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</si>
  <si>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</si>
  <si>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</si>
  <si>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</si>
  <si>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</si>
  <si>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</si>
  <si>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</si>
  <si>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</si>
  <si>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</si>
  <si>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</si>
  <si>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</si>
  <si>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</si>
  <si>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</si>
  <si>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</si>
  <si>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</si>
  <si>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</si>
  <si>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</si>
  <si>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</si>
  <si>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</si>
  <si>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</si>
  <si>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</si>
  <si>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</si>
  <si>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</si>
  <si>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</si>
  <si>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</si>
  <si>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</si>
  <si>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</si>
  <si>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</si>
  <si>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</si>
  <si>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</si>
  <si>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</si>
  <si>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</si>
  <si>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</si>
  <si>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</si>
  <si>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</si>
  <si>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</si>
  <si>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</si>
  <si>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</si>
  <si>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</si>
  <si>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</si>
  <si>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</si>
  <si>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</si>
  <si>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</si>
  <si>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</si>
  <si>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</si>
  <si>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</si>
  <si>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</si>
  <si>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</si>
  <si>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</si>
  <si>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</si>
  <si>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</si>
  <si>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</si>
  <si>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</si>
  <si>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</si>
  <si>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</si>
  <si>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</si>
  <si>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</si>
  <si>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</si>
  <si>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</si>
  <si>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</si>
  <si>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</si>
  <si>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</si>
  <si>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</si>
  <si>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</si>
  <si>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</si>
  <si>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</si>
  <si>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</si>
  <si>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</si>
  <si>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</si>
  <si>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</si>
  <si>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</si>
  <si>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</si>
  <si>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</si>
  <si>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</si>
  <si>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</si>
  <si>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</si>
  <si>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</si>
  <si>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</si>
  <si>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</si>
  <si>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</si>
  <si>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</si>
  <si>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</si>
  <si>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</si>
  <si>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</si>
  <si>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</si>
  <si>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</si>
  <si>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</si>
  <si>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</si>
  <si>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</si>
  <si>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</si>
  <si>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</si>
  <si>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</si>
  <si>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</si>
  <si>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</si>
  <si>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</si>
  <si>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</si>
  <si>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</si>
  <si>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</si>
  <si>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</si>
  <si>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</si>
  <si>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</si>
  <si>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</si>
  <si>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</si>
  <si>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</si>
  <si>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</si>
  <si>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</si>
  <si>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</si>
  <si>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</si>
  <si>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</si>
  <si>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</si>
  <si>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</si>
  <si>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</si>
  <si>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</si>
  <si>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</si>
  <si>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</si>
  <si>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</si>
  <si>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</si>
  <si>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</si>
  <si>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</si>
  <si>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</si>
  <si>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</si>
  <si>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</si>
  <si>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</si>
  <si>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</si>
  <si>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</si>
  <si>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</si>
  <si>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</si>
  <si>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</si>
  <si>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</si>
  <si>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</si>
  <si>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</si>
  <si>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</si>
  <si>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</si>
  <si>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</si>
  <si>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</si>
  <si>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</si>
  <si>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</si>
  <si>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</si>
  <si>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</si>
  <si>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</si>
  <si>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</si>
  <si>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</si>
  <si>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</si>
  <si>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</si>
  <si>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</si>
  <si>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</si>
  <si>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</si>
  <si>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</si>
  <si>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</si>
  <si>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</si>
  <si>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</si>
  <si>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</si>
  <si>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</si>
  <si>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</si>
  <si>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</si>
  <si>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</si>
  <si>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</si>
  <si>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</si>
  <si>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</si>
  <si>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</si>
  <si>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</si>
  <si>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</si>
  <si>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</si>
  <si>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</si>
  <si>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</si>
  <si>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</si>
  <si>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</si>
  <si>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</si>
  <si>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</si>
  <si>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</si>
  <si>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</si>
  <si>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</si>
  <si>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</si>
  <si>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</si>
  <si>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</si>
  <si>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</si>
  <si>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</si>
  <si>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</si>
  <si>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</si>
  <si>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</si>
  <si>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</si>
  <si>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</si>
  <si>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</si>
  <si>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</si>
  <si>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</si>
  <si>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</si>
  <si>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</si>
  <si>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</si>
  <si>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</si>
  <si>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</si>
  <si>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</si>
  <si>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</si>
  <si>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</si>
  <si>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</si>
  <si>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</si>
  <si>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</si>
  <si>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</si>
  <si>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</si>
  <si>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</si>
  <si>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</si>
  <si>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</si>
  <si>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</si>
  <si>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</si>
  <si>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</si>
  <si>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</si>
  <si>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</si>
  <si>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</si>
  <si>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</si>
  <si>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</si>
  <si>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</si>
  <si>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</si>
  <si>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</si>
  <si>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</si>
  <si>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</si>
  <si>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</si>
  <si>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</si>
  <si>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</si>
  <si>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</si>
  <si>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</si>
  <si>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</si>
  <si>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</si>
  <si>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</si>
  <si>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</si>
  <si>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</si>
  <si>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</si>
  <si>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</si>
  <si>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</si>
  <si>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</si>
  <si>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</si>
  <si>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</si>
  <si>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</si>
  <si>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</si>
  <si>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</si>
  <si>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</si>
  <si>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</si>
  <si>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</si>
  <si>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</si>
  <si>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</si>
  <si>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</si>
  <si>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</si>
  <si>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</si>
  <si>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</si>
  <si>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</si>
  <si>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</si>
  <si>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</si>
  <si>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</si>
  <si>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</si>
  <si>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</si>
  <si>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</si>
  <si>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</si>
  <si>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</si>
  <si>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</si>
  <si>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</si>
  <si>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</si>
  <si>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</si>
  <si>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</si>
  <si>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</si>
  <si>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</si>
  <si>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</si>
  <si>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</si>
  <si>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</si>
  <si>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</si>
  <si>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</si>
  <si>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</si>
  <si>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</si>
  <si>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</si>
  <si>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</si>
  <si>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</si>
  <si>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</si>
  <si>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</si>
  <si>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</si>
  <si>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</si>
  <si>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</si>
  <si>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</si>
  <si>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</si>
  <si>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</si>
  <si>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</si>
  <si>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</si>
  <si>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</si>
  <si>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</si>
  <si>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</si>
  <si>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</si>
  <si>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</si>
  <si>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</si>
  <si>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</si>
  <si>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</si>
  <si>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</si>
  <si>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</si>
  <si>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</si>
  <si>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</si>
  <si>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</si>
  <si>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</si>
  <si>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</si>
  <si>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</si>
  <si>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</si>
  <si>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</si>
  <si>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</si>
  <si>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</si>
  <si>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</si>
  <si>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</si>
  <si>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</si>
  <si>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</si>
  <si>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</si>
  <si>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</si>
  <si>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</si>
  <si>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</si>
  <si>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</si>
  <si>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</si>
  <si>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</si>
  <si>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</si>
  <si>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</si>
  <si>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</si>
  <si>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</si>
  <si>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</si>
  <si>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</si>
  <si>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</si>
  <si>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</si>
  <si>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</si>
  <si>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</si>
  <si>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</si>
  <si>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</si>
  <si>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</si>
  <si>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</si>
  <si>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</si>
  <si>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</si>
  <si>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</si>
  <si>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</si>
  <si>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</si>
  <si>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</si>
  <si>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</si>
  <si>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</si>
  <si>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</si>
  <si>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</si>
  <si>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</si>
  <si>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</si>
  <si>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</si>
  <si>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</si>
  <si>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</si>
  <si>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</si>
  <si>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</si>
  <si>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</si>
  <si>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</si>
  <si>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</si>
  <si>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</si>
  <si>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</si>
  <si>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</si>
  <si>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</si>
  <si>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</si>
  <si>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</si>
  <si>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</si>
  <si>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</si>
  <si>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</si>
  <si>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</si>
  <si>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</si>
  <si>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</si>
  <si>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</si>
  <si>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</si>
  <si>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</si>
  <si>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</si>
  <si>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</si>
  <si>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</si>
  <si>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</si>
  <si>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</si>
  <si>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</si>
  <si>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</si>
  <si>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</si>
  <si>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</si>
  <si>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</si>
  <si>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</si>
  <si>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</si>
  <si>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</si>
  <si>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</si>
  <si>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</si>
  <si>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</si>
  <si>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</si>
  <si>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</si>
  <si>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</si>
  <si>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</si>
  <si>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</si>
  <si>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</si>
  <si>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</si>
  <si>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</si>
  <si>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</si>
  <si>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</si>
  <si>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</si>
  <si>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</si>
  <si>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</si>
  <si>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</si>
  <si>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</si>
  <si>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</si>
  <si>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</si>
  <si>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</si>
  <si>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</si>
  <si>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</si>
  <si>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</si>
  <si>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</si>
  <si>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</si>
  <si>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</si>
  <si>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</si>
  <si>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</si>
  <si>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</si>
  <si>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</si>
  <si>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</si>
  <si>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</si>
  <si>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</si>
  <si>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</si>
  <si>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</si>
  <si>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</si>
  <si>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</si>
  <si>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</si>
  <si>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</si>
  <si>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</si>
  <si>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</si>
  <si>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</si>
  <si>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</si>
  <si>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</si>
  <si>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</si>
  <si>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</si>
  <si>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</si>
  <si>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</si>
  <si>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</si>
  <si>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</si>
  <si>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</si>
  <si>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</si>
  <si>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</si>
  <si>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</si>
  <si>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</si>
  <si>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</si>
  <si>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</si>
  <si>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</si>
  <si>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</si>
  <si>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</si>
  <si>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</si>
  <si>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</si>
  <si>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</si>
  <si>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</si>
  <si>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</si>
  <si>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</si>
  <si>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</si>
  <si>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</si>
  <si>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</si>
  <si>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</si>
  <si>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</si>
  <si>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</si>
  <si>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</si>
  <si>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</si>
  <si>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</si>
  <si>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</si>
  <si>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</si>
  <si>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</si>
  <si>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</si>
  <si>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</si>
  <si>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</si>
  <si>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</si>
  <si>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</si>
  <si>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</si>
  <si>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</si>
  <si>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</si>
  <si>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</si>
  <si>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</si>
  <si>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</si>
  <si>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</si>
  <si>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</si>
  <si>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</si>
  <si>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</si>
  <si>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</si>
  <si>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</si>
  <si>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</si>
  <si>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</si>
  <si>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</si>
  <si>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</si>
  <si>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</si>
  <si>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</si>
  <si>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</si>
  <si>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</si>
  <si>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</si>
  <si>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</si>
  <si>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</si>
  <si>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</si>
  <si>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</si>
  <si>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</si>
  <si>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</si>
  <si>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</si>
  <si>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</si>
  <si>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</si>
  <si>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</si>
  <si>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</si>
  <si>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</si>
  <si>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</si>
  <si>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</si>
  <si>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</si>
  <si>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</si>
  <si>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</si>
  <si>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</si>
  <si>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</si>
  <si>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</si>
  <si>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</si>
  <si>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</si>
  <si>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</si>
  <si>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</si>
  <si>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</si>
  <si>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</si>
  <si>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</si>
  <si>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</si>
  <si>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</si>
  <si>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</si>
  <si>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</si>
  <si>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</si>
  <si>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</si>
  <si>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</si>
  <si>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</si>
  <si>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</si>
  <si>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</si>
  <si>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</si>
  <si>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</si>
  <si>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</si>
  <si>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</si>
  <si>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</si>
  <si>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</si>
  <si>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</si>
  <si>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</si>
  <si>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</si>
  <si>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</si>
  <si>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</si>
  <si>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</si>
  <si>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</si>
  <si>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</si>
  <si>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</si>
  <si>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</si>
  <si>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</si>
  <si>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</si>
  <si>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</si>
  <si>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</si>
  <si>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</si>
  <si>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</si>
  <si>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</si>
  <si>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</si>
  <si>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</si>
  <si>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</si>
  <si>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</si>
  <si>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</si>
  <si>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</si>
  <si>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</si>
  <si>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</si>
  <si>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</si>
  <si>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</si>
  <si>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</si>
  <si>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</si>
  <si>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</si>
  <si>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</si>
  <si>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</si>
  <si>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</si>
  <si>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</si>
  <si>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</si>
  <si>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</si>
  <si>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</si>
  <si>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</si>
  <si>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</si>
  <si>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</si>
  <si>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</si>
  <si>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</si>
  <si>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</si>
  <si>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</si>
  <si>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</si>
  <si>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</si>
  <si>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</si>
  <si>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</si>
  <si>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</si>
  <si>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</si>
  <si>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</si>
  <si>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</si>
  <si>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</si>
  <si>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</si>
  <si>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</si>
  <si>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</si>
  <si>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</si>
  <si>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</si>
  <si>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</si>
  <si>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</si>
  <si>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</si>
  <si>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</si>
  <si>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</si>
  <si>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</si>
  <si>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</si>
  <si>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</si>
  <si>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</si>
  <si>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</si>
  <si>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</si>
  <si>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</si>
  <si>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</si>
  <si>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</si>
  <si>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</si>
  <si>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</si>
  <si>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</si>
  <si>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</si>
  <si>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</si>
  <si>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</si>
  <si>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</si>
  <si>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</si>
  <si>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</si>
  <si>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</si>
  <si>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</si>
  <si>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</si>
  <si>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</si>
  <si>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</si>
  <si>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</si>
  <si>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</si>
  <si>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</si>
  <si>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</si>
  <si>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</si>
  <si>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</si>
  <si>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</si>
  <si>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</si>
  <si>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</si>
  <si>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</si>
  <si>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</si>
  <si>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</si>
  <si>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</si>
  <si>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</si>
  <si>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</si>
  <si>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</si>
  <si>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</si>
  <si>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</si>
  <si>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</si>
  <si>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</si>
  <si>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</si>
  <si>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</si>
  <si>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</si>
  <si>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</si>
  <si>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</si>
  <si>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</si>
  <si>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</si>
  <si>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</si>
  <si>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</si>
  <si>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</si>
  <si>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</si>
  <si>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</si>
  <si>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</si>
  <si>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</si>
  <si>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</si>
  <si>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</si>
  <si>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</si>
  <si>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</si>
  <si>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</si>
  <si>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</si>
  <si>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</si>
  <si>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</si>
  <si>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</si>
  <si>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</si>
  <si>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</si>
  <si>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</si>
  <si>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</si>
  <si>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</si>
  <si>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</si>
  <si>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</si>
  <si>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</si>
  <si>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</si>
  <si>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</si>
  <si>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</si>
  <si>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</si>
  <si>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</si>
  <si>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</si>
  <si>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</si>
  <si>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</si>
  <si>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</si>
  <si>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</si>
  <si>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</si>
  <si>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</si>
  <si>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</si>
  <si>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</si>
  <si>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</si>
  <si>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</si>
  <si>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</si>
  <si>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</si>
  <si>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</si>
  <si>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</si>
  <si>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</si>
  <si>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</si>
  <si>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</si>
  <si>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</si>
  <si>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</si>
  <si>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</si>
  <si>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</si>
  <si>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</si>
  <si>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</si>
  <si>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</si>
  <si>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</si>
  <si>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</si>
  <si>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</si>
  <si>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</si>
  <si>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</si>
  <si>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</si>
  <si>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</si>
  <si>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</si>
  <si>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</si>
  <si>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</si>
  <si>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</si>
  <si>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</si>
  <si>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</si>
  <si>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</si>
  <si>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</si>
  <si>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</si>
  <si>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</si>
  <si>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</si>
  <si>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</si>
  <si>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</si>
  <si>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</si>
  <si>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</si>
  <si>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</si>
  <si>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</si>
  <si>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</si>
  <si>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</si>
  <si>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</si>
  <si>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</si>
  <si>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</si>
  <si>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</si>
  <si>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</si>
  <si>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</si>
  <si>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</si>
  <si>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</si>
  <si>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</si>
  <si>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</si>
  <si>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</si>
  <si>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</si>
  <si>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</si>
  <si>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</si>
  <si>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</si>
  <si>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</si>
  <si>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</si>
  <si>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</si>
  <si>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</si>
  <si>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</si>
  <si>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</si>
  <si>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</si>
  <si>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</si>
  <si>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</si>
  <si>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</si>
  <si>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</si>
  <si>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</si>
  <si>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</si>
  <si>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</si>
  <si>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</si>
  <si>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</si>
  <si>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</si>
  <si>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</si>
  <si>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</si>
  <si>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</si>
  <si>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</si>
  <si>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</si>
  <si>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</si>
  <si>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</si>
  <si>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</si>
  <si>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</si>
  <si>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</si>
  <si>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</si>
  <si>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</si>
  <si>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</si>
  <si>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</si>
  <si>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</si>
  <si>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</si>
  <si>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</si>
  <si>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</si>
  <si>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</si>
  <si>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</si>
  <si>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</si>
  <si>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</si>
  <si>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</si>
  <si>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</si>
  <si>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</si>
  <si>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</si>
  <si>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</si>
  <si>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</si>
  <si>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</si>
  <si>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</si>
  <si>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</si>
  <si>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</si>
  <si>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</si>
  <si>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</si>
  <si>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</si>
  <si>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</si>
  <si>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</si>
  <si>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</si>
  <si>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</si>
  <si>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</si>
  <si>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</si>
  <si>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</si>
  <si>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</si>
  <si>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</si>
  <si>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</si>
  <si>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</si>
  <si>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</si>
  <si>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</si>
  <si>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</si>
  <si>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</si>
  <si>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</si>
  <si>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</si>
  <si>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</si>
  <si>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</si>
  <si>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</si>
  <si>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</si>
  <si>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</si>
  <si>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</si>
  <si>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</si>
  <si>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</si>
  <si>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</si>
  <si>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</si>
  <si>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</si>
  <si>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</si>
  <si>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</si>
  <si>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</si>
  <si>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</si>
  <si>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</si>
  <si>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</si>
  <si>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</si>
  <si>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</si>
  <si>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</si>
  <si>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</si>
  <si>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</si>
  <si>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</si>
  <si>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</si>
  <si>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</si>
  <si>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</si>
  <si>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</si>
  <si>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</si>
  <si>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</si>
  <si>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</si>
  <si>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</si>
  <si>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</si>
  <si>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</si>
  <si>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</si>
  <si>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</si>
  <si>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</si>
  <si>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</si>
  <si>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</si>
  <si>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</si>
  <si>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</si>
  <si>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</si>
  <si>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</si>
  <si>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</si>
  <si>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</si>
  <si>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</si>
  <si>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</si>
  <si>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</si>
  <si>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</si>
  <si>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</si>
  <si>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</si>
  <si>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</si>
  <si>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</si>
  <si>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</si>
  <si>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</si>
  <si>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</si>
  <si>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</si>
  <si>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</si>
  <si>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</si>
  <si>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</si>
  <si>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</si>
  <si>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</si>
  <si>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</si>
  <si>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</si>
  <si>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</si>
  <si>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</si>
  <si>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</si>
  <si>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</si>
  <si>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</si>
  <si>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</si>
  <si>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</si>
  <si>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</si>
  <si>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</si>
  <si>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</si>
  <si>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</si>
  <si>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</si>
  <si>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</si>
  <si>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</si>
  <si>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</si>
  <si>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</si>
  <si>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</si>
  <si>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</si>
  <si>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</si>
  <si>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</si>
  <si>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</si>
  <si>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</si>
  <si>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</si>
  <si>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</si>
  <si>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</si>
  <si>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</si>
  <si>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</si>
  <si>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</si>
  <si>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</si>
  <si>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</si>
  <si>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</si>
  <si>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</si>
  <si>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</si>
  <si>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</si>
  <si>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</si>
  <si>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</si>
  <si>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</si>
  <si>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</si>
  <si>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</si>
  <si>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</si>
  <si>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</si>
  <si>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</si>
  <si>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</si>
  <si>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</si>
  <si>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</si>
  <si>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</si>
  <si>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</si>
  <si>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</si>
  <si>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</si>
  <si>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</si>
  <si>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</si>
  <si>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</si>
  <si>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</si>
  <si>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</si>
  <si>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</si>
  <si>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</si>
  <si>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</si>
  <si>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</si>
  <si>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</si>
  <si>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</si>
  <si>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</si>
  <si>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</si>
  <si>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</si>
  <si>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</si>
  <si>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</si>
  <si>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</si>
  <si>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</si>
  <si>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</si>
  <si>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</si>
  <si>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</si>
  <si>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</si>
  <si>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</si>
  <si>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</si>
  <si>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</si>
  <si>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</si>
  <si>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</si>
  <si>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</si>
  <si>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</si>
  <si>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</si>
  <si>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</si>
  <si>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</si>
  <si>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</si>
  <si>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</si>
  <si>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</si>
  <si>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</si>
  <si>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</si>
  <si>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</si>
  <si>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</si>
  <si>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</si>
  <si>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</si>
  <si>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</si>
  <si>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</si>
  <si>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</si>
  <si>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</si>
  <si>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</si>
  <si>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</si>
  <si>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</si>
  <si>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</si>
  <si>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</si>
  <si>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</si>
  <si>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</si>
  <si>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</si>
  <si>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</si>
  <si>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</si>
  <si>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</si>
  <si>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</si>
  <si>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</si>
  <si>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</si>
  <si>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</si>
  <si>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</si>
  <si>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</si>
  <si>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</si>
  <si>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</si>
  <si>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</si>
  <si>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</si>
  <si>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</si>
  <si>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</si>
  <si>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</si>
  <si>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</si>
  <si>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</si>
  <si>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</si>
  <si>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</si>
  <si>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</si>
  <si>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</si>
  <si>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</si>
  <si>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</si>
  <si>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</si>
  <si>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</si>
  <si>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</si>
  <si>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</si>
  <si>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</si>
  <si>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</si>
  <si>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</si>
  <si>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</si>
  <si>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</si>
  <si>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</si>
  <si>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</si>
  <si>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</si>
  <si>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</si>
  <si>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</si>
  <si>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</si>
  <si>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</si>
  <si>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</si>
  <si>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</si>
  <si>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</si>
  <si>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</si>
  <si>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</si>
  <si>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</si>
  <si>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</si>
  <si>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</si>
  <si>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</si>
  <si>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</si>
  <si>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</si>
  <si>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</si>
  <si>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</si>
  <si>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</si>
  <si>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</si>
  <si>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</si>
  <si>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</si>
  <si>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</si>
  <si>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</si>
  <si>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</si>
  <si>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</si>
  <si>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</si>
  <si>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</si>
  <si>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</si>
  <si>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</si>
  <si>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</si>
  <si>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</si>
  <si>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</si>
  <si>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</si>
  <si>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</si>
  <si>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</si>
  <si>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</si>
  <si>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</si>
  <si>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</si>
  <si>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</si>
  <si>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</si>
  <si>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</si>
  <si>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</si>
  <si>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</si>
  <si>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</si>
  <si>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</si>
  <si>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</si>
  <si>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</si>
  <si>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</si>
  <si>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</si>
  <si>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</si>
  <si>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</si>
  <si>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</si>
  <si>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</si>
  <si>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</si>
  <si>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</si>
  <si>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</si>
  <si>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</si>
  <si>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</si>
  <si>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</si>
  <si>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</si>
  <si>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</si>
  <si>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</si>
  <si>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</si>
  <si>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</si>
  <si>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</si>
  <si>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</si>
  <si>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</si>
  <si>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</si>
  <si>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</si>
  <si>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</si>
  <si>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</si>
  <si>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</si>
  <si>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</si>
  <si>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</si>
  <si>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</si>
  <si>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</si>
  <si>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</si>
  <si>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</si>
  <si>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</si>
  <si>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</si>
  <si>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</si>
  <si>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</si>
  <si>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</si>
  <si>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</si>
  <si>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</si>
  <si>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</si>
  <si>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</si>
  <si>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</si>
  <si>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</si>
  <si>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</si>
  <si>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</si>
  <si>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</si>
  <si>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</si>
  <si>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</si>
  <si>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</si>
  <si>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</si>
  <si>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</si>
  <si>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</si>
  <si>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</si>
  <si>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</si>
  <si>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</si>
  <si>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</si>
  <si>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</si>
  <si>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</si>
  <si>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</si>
  <si>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</si>
  <si>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</si>
  <si>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</si>
  <si>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</si>
  <si>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</si>
  <si>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</si>
  <si>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</si>
  <si>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</si>
  <si>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</si>
  <si>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</si>
  <si>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</si>
  <si>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</si>
  <si>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</si>
  <si>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</si>
  <si>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</si>
  <si>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</si>
  <si>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</si>
  <si>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</si>
  <si>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</si>
  <si>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</si>
  <si>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</si>
  <si>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</si>
  <si>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</si>
  <si>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</si>
  <si>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</si>
  <si>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</si>
  <si>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</si>
  <si>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</si>
  <si>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</si>
  <si>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</si>
  <si>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</si>
  <si>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</si>
  <si>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</si>
  <si>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</si>
  <si>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</si>
  <si>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</si>
  <si>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</si>
  <si>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</si>
  <si>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</si>
  <si>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</si>
  <si>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</si>
  <si>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</si>
  <si>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</si>
  <si>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</si>
  <si>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</si>
  <si>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</si>
  <si>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</si>
  <si>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</si>
  <si>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</si>
  <si>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</si>
  <si>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</si>
  <si>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</si>
  <si>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</si>
  <si>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</si>
  <si>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</si>
  <si>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</si>
  <si>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</si>
  <si>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</si>
  <si>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</si>
  <si>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</si>
  <si>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</si>
  <si>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</si>
  <si>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</si>
  <si>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</si>
  <si>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</si>
  <si>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</si>
  <si>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</si>
  <si>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</si>
  <si>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</si>
  <si>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</si>
  <si>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</si>
  <si>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</si>
  <si>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</si>
  <si>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</si>
  <si>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</si>
  <si>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</si>
  <si>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</si>
  <si>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</si>
  <si>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</si>
  <si>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</si>
  <si>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</si>
  <si>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</si>
  <si>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</si>
  <si>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</si>
  <si>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</si>
  <si>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</si>
  <si>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</si>
  <si>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</si>
  <si>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</si>
  <si>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</si>
  <si>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</si>
  <si>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</si>
  <si>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</si>
  <si>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</si>
  <si>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</si>
  <si>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</si>
  <si>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</si>
  <si>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</si>
  <si>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</si>
  <si>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</si>
  <si>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</si>
  <si>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</si>
  <si>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</si>
  <si>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</si>
  <si>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</si>
  <si>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</si>
  <si>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</si>
  <si>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</si>
  <si>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</si>
  <si>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</si>
  <si>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</si>
  <si>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</si>
  <si>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</si>
  <si>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</si>
  <si>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</si>
  <si>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</si>
  <si>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</si>
  <si>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</si>
  <si>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</si>
  <si>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</si>
  <si>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</si>
  <si>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</si>
  <si>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</si>
  <si>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</si>
  <si>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</si>
  <si>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</si>
  <si>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</si>
  <si>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</si>
  <si>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</si>
  <si>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</si>
  <si>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</si>
  <si>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</si>
  <si>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</si>
  <si>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</si>
  <si>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</si>
  <si>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</si>
  <si>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</si>
  <si>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</si>
  <si>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</si>
  <si>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</si>
  <si>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</si>
  <si>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</si>
  <si>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</si>
  <si>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</si>
  <si>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</si>
  <si>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</si>
  <si>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</si>
  <si>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</si>
  <si>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</si>
  <si>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</si>
  <si>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</si>
  <si>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</si>
  <si>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</si>
  <si>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</si>
  <si>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</si>
  <si>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</si>
  <si>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</si>
  <si>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</si>
  <si>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</si>
  <si>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</si>
  <si>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</si>
  <si>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</si>
  <si>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</si>
  <si>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</si>
  <si>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</si>
  <si>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</si>
  <si>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</si>
  <si>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</si>
  <si>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</si>
  <si>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</si>
  <si>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</si>
  <si>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</si>
  <si>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</si>
  <si>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</si>
  <si>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</si>
  <si>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</si>
  <si>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</si>
  <si>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</si>
  <si>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</si>
  <si>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</si>
  <si>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</si>
  <si>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</si>
  <si>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</si>
  <si>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</si>
  <si>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</si>
  <si>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</si>
  <si>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</si>
  <si>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</si>
  <si>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</si>
  <si>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</si>
  <si>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</si>
  <si>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</si>
  <si>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</si>
  <si>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</si>
  <si>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</si>
  <si>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</si>
  <si>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</si>
  <si>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</si>
  <si>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</si>
  <si>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</si>
  <si>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</si>
  <si>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</si>
  <si>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</si>
  <si>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</si>
  <si>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</si>
  <si>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</si>
  <si>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</si>
  <si>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</si>
  <si>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</si>
  <si>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</si>
  <si>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</si>
  <si>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</si>
  <si>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</si>
  <si>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</si>
  <si>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</si>
  <si>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</si>
  <si>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</si>
  <si>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</si>
  <si>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</si>
  <si>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</si>
  <si>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</si>
  <si>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</si>
  <si>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</si>
  <si>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</si>
  <si>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</si>
  <si>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</si>
  <si>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</si>
  <si>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</si>
  <si>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</si>
  <si>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</si>
  <si>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</si>
  <si>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</si>
  <si>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</si>
  <si>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</si>
  <si>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</si>
  <si>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</si>
  <si>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</si>
  <si>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</si>
  <si>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</si>
  <si>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</si>
  <si>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</si>
  <si>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</si>
  <si>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</si>
  <si>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</si>
  <si>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</si>
  <si>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</si>
  <si>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</si>
  <si>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</si>
  <si>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</si>
  <si>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</si>
  <si>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</si>
  <si>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</si>
  <si>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</si>
  <si>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</si>
  <si>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</si>
  <si>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</si>
  <si>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</si>
  <si>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</si>
  <si>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</si>
  <si>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</si>
  <si>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</si>
  <si>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</si>
  <si>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</si>
  <si>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</si>
  <si>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</si>
  <si>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</si>
  <si>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</si>
  <si>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</si>
  <si>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</si>
  <si>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</si>
  <si>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</si>
  <si>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</si>
  <si>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</si>
  <si>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</si>
  <si>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</si>
  <si>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</si>
  <si>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</si>
  <si>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</si>
  <si>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</si>
  <si>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</si>
  <si>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</si>
  <si>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</si>
  <si>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</si>
  <si>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</si>
  <si>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</si>
  <si>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</si>
  <si>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</si>
  <si>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</si>
  <si>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</si>
  <si>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</si>
  <si>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</si>
  <si>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</si>
  <si>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</si>
  <si>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</si>
  <si>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</si>
  <si>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</si>
  <si>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</si>
  <si>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</si>
  <si>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</si>
  <si>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</si>
  <si>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</si>
  <si>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</si>
  <si>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</si>
  <si>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</si>
  <si>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</si>
  <si>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</si>
  <si>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</si>
  <si>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</si>
  <si>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</si>
  <si>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</si>
  <si>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</si>
  <si>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</si>
  <si>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</si>
  <si>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</si>
  <si>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</si>
  <si>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</si>
  <si>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</si>
  <si>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</si>
  <si>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</si>
  <si>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</si>
  <si>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</si>
  <si>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</si>
  <si>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</si>
  <si>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</si>
  <si>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</si>
  <si>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</si>
  <si>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</si>
  <si>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</si>
  <si>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</si>
  <si>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</si>
  <si>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</si>
  <si>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</si>
  <si>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</si>
  <si>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</si>
  <si>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</si>
  <si>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</si>
  <si>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</si>
  <si>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</si>
  <si>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</si>
  <si>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</si>
  <si>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</si>
  <si>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</si>
  <si>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</si>
  <si>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</si>
  <si>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</si>
  <si>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</si>
  <si>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</si>
  <si>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</si>
  <si>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</si>
  <si>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</si>
  <si>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</si>
  <si>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</si>
  <si>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</si>
  <si>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</si>
  <si>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</si>
  <si>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</si>
  <si>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</si>
  <si>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</si>
  <si>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</si>
  <si>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</si>
  <si>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</si>
  <si>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</si>
  <si>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</si>
  <si>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</si>
  <si>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</si>
  <si>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</si>
  <si>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</si>
  <si>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</si>
  <si>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</si>
  <si>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</si>
  <si>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</si>
  <si>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</si>
  <si>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</si>
  <si>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</si>
  <si>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</si>
  <si>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</si>
  <si>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</si>
  <si>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</si>
  <si>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</si>
  <si>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</si>
  <si>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</si>
  <si>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</si>
  <si>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</si>
  <si>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</si>
  <si>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</si>
  <si>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</si>
  <si>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</si>
  <si>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</si>
  <si>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</si>
  <si>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</si>
  <si>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</si>
  <si>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</si>
  <si>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</si>
  <si>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</si>
  <si>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</si>
  <si>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</si>
  <si>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</si>
  <si>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</si>
  <si>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</si>
  <si>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</si>
  <si>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</si>
  <si>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</si>
  <si>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</si>
  <si>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</si>
  <si>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</si>
  <si>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</si>
  <si>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</si>
  <si>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</si>
  <si>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</si>
  <si>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</si>
  <si>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</si>
  <si>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</si>
  <si>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</si>
  <si>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</si>
  <si>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</si>
  <si>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</si>
  <si>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</si>
  <si>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</si>
  <si>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</si>
  <si>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</si>
  <si>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</si>
  <si>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</si>
  <si>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</si>
  <si>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</si>
  <si>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</si>
  <si>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</si>
  <si>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</si>
  <si>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</si>
  <si>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</si>
  <si>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</si>
  <si>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</si>
  <si>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</si>
  <si>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</si>
  <si>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</si>
  <si>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</si>
  <si>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</si>
  <si>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</si>
  <si>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</si>
  <si>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</si>
  <si>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</si>
  <si>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</si>
  <si>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</si>
  <si>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</si>
  <si>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</si>
  <si>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</si>
  <si>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</si>
  <si>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</si>
  <si>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</si>
  <si>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</si>
  <si>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</si>
  <si>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</si>
  <si>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</si>
  <si>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</si>
  <si>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</si>
  <si>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</si>
  <si>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</si>
  <si>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</si>
  <si>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</si>
  <si>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</si>
  <si>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</si>
  <si>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</si>
  <si>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</si>
  <si>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</si>
  <si>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</si>
  <si>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</si>
  <si>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</si>
  <si>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</si>
  <si>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</si>
  <si>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</si>
  <si>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</si>
  <si>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</si>
  <si>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</si>
  <si>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</si>
  <si>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</si>
  <si>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</si>
  <si>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</si>
  <si>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</si>
  <si>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</si>
  <si>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</si>
  <si>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</si>
  <si>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</si>
  <si>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</si>
  <si>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</si>
  <si>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</si>
  <si>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</si>
  <si>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</si>
  <si>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</si>
  <si>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</si>
  <si>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</si>
  <si>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</si>
  <si>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</si>
  <si>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</si>
  <si>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</si>
  <si>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</si>
  <si>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</si>
  <si>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</si>
  <si>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</si>
  <si>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</si>
  <si>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</si>
  <si>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</si>
  <si>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</si>
  <si>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</si>
  <si>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</si>
  <si>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</si>
  <si>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</si>
  <si>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</si>
  <si>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</si>
  <si>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</si>
  <si>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</si>
  <si>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</si>
  <si>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</si>
  <si>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</si>
  <si>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</si>
  <si>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</si>
  <si>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</si>
  <si>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</si>
  <si>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</si>
  <si>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</si>
  <si>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</si>
  <si>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</si>
  <si>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</si>
  <si>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</si>
  <si>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</si>
  <si>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</si>
  <si>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</si>
  <si>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</si>
  <si>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</si>
  <si>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</si>
  <si>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</si>
  <si>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</si>
  <si>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</si>
  <si>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</si>
  <si>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</si>
  <si>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</si>
  <si>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</si>
  <si>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</si>
  <si>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</si>
  <si>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</si>
  <si>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</si>
  <si>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</si>
  <si>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</si>
  <si>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</si>
  <si>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</si>
  <si>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</si>
  <si>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</si>
  <si>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</si>
  <si>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</si>
  <si>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</si>
  <si>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</si>
  <si>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</si>
  <si>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</si>
  <si>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</si>
  <si>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</si>
  <si>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</si>
  <si>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</si>
  <si>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</si>
  <si>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</si>
  <si>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</si>
  <si>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</si>
  <si>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</si>
  <si>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</si>
  <si>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</si>
  <si>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</si>
  <si>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</si>
  <si>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</si>
  <si>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</si>
  <si>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</si>
  <si>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</si>
  <si>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</si>
  <si>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</si>
  <si>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</si>
  <si>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</si>
  <si>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</si>
  <si>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</si>
  <si>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</si>
  <si>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</si>
  <si>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</si>
  <si>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</si>
  <si>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</si>
  <si>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</si>
  <si>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</si>
  <si>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</si>
  <si>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</si>
  <si>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</si>
  <si>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</si>
  <si>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</si>
  <si>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</si>
  <si>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</si>
  <si>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</si>
  <si>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</si>
  <si>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</si>
  <si>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</si>
  <si>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</si>
  <si>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</si>
  <si>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</si>
  <si>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</si>
  <si>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</si>
  <si>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</si>
  <si>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</si>
  <si>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</si>
  <si>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</si>
  <si>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</si>
  <si>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</si>
  <si>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</si>
  <si>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</si>
  <si>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</si>
  <si>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</si>
  <si>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</si>
  <si>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</si>
  <si>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</si>
  <si>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</si>
  <si>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</si>
  <si>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</si>
  <si>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</si>
  <si>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</si>
  <si>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</si>
  <si>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</si>
  <si>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</si>
  <si>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</si>
  <si>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</si>
  <si>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</si>
  <si>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</si>
  <si>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</si>
  <si>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</si>
  <si>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</si>
  <si>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</si>
  <si>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</si>
  <si>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</si>
  <si>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</si>
  <si>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</si>
  <si>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</si>
  <si>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</si>
  <si>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</si>
  <si>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</si>
  <si>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</si>
  <si>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</si>
  <si>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</si>
  <si>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</si>
  <si>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</si>
  <si>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</si>
  <si>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</si>
  <si>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</si>
  <si>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</si>
  <si>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</si>
  <si>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</si>
  <si>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</si>
  <si>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</si>
  <si>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</si>
  <si>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</si>
  <si>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</si>
  <si>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</si>
  <si>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</si>
  <si>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</si>
  <si>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</si>
  <si>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</si>
  <si>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</si>
  <si>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</si>
  <si>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</si>
  <si>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</si>
  <si>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</si>
  <si>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</si>
  <si>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</si>
  <si>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</si>
  <si>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</si>
  <si>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</si>
  <si>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</si>
  <si>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</si>
  <si>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</si>
  <si>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</si>
  <si>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</si>
  <si>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</si>
  <si>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</si>
  <si>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</si>
  <si>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</si>
  <si>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</si>
  <si>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</si>
  <si>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</si>
  <si>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</si>
  <si>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</si>
  <si>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</si>
  <si>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</si>
  <si>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</si>
  <si>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</si>
  <si>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</si>
  <si>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</si>
  <si>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</si>
  <si>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</si>
  <si>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</si>
  <si>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</si>
  <si>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</si>
  <si>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</si>
  <si>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</si>
  <si>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</si>
  <si>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</si>
  <si>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</si>
  <si>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</si>
  <si>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</si>
  <si>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</si>
  <si>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</si>
  <si>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</si>
  <si>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</si>
  <si>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</si>
  <si>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</si>
  <si>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</si>
  <si>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</si>
  <si>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</si>
  <si>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</si>
  <si>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</si>
  <si>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</si>
  <si>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</si>
  <si>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</si>
  <si>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</si>
  <si>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</si>
  <si>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</si>
  <si>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</si>
  <si>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</si>
  <si>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</si>
  <si>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</si>
  <si>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</si>
  <si>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</si>
  <si>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</si>
  <si>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</si>
  <si>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</si>
  <si>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</si>
  <si>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</si>
  <si>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</si>
  <si>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</si>
  <si>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</si>
  <si>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</si>
  <si>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</si>
  <si>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</si>
  <si>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</si>
  <si>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</si>
  <si>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</si>
  <si>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</si>
  <si>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</si>
  <si>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</si>
  <si>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</si>
  <si>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</si>
  <si>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</si>
  <si>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</si>
  <si>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</si>
  <si>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</si>
  <si>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</si>
  <si>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</si>
  <si>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</si>
  <si>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</si>
  <si>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</si>
  <si>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</si>
  <si>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</si>
  <si>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</si>
  <si>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</si>
  <si>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</si>
  <si>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</si>
  <si>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</si>
  <si>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</si>
  <si>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</si>
  <si>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</si>
  <si>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</si>
  <si>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</si>
  <si>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</si>
  <si>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</si>
  <si>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</si>
  <si>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</si>
  <si>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</si>
  <si>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</si>
  <si>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</si>
  <si>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</si>
  <si>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</si>
  <si>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</si>
  <si>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</si>
  <si>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</si>
  <si>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</si>
  <si>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</si>
  <si>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</si>
  <si>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</si>
  <si>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</si>
  <si>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</si>
  <si>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</si>
  <si>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</si>
  <si>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</si>
  <si>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</si>
  <si>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</si>
  <si>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</si>
  <si>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</si>
  <si>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</si>
  <si>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</si>
  <si>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</si>
  <si>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</si>
  <si>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</si>
  <si>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</si>
  <si>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</si>
  <si>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</si>
  <si>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</si>
  <si>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</si>
  <si>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</si>
  <si>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</si>
  <si>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</si>
  <si>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</si>
  <si>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</si>
  <si>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</si>
  <si>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</si>
  <si>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</si>
  <si>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</si>
  <si>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</si>
  <si>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</si>
  <si>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</si>
  <si>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</si>
  <si>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</si>
  <si>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</si>
  <si>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</si>
  <si>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</si>
  <si>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</si>
  <si>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</si>
  <si>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</si>
  <si>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</si>
  <si>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</si>
  <si>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</si>
  <si>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</si>
  <si>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</si>
  <si>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</si>
  <si>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</si>
  <si>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</si>
  <si>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</si>
  <si>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</si>
  <si>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</si>
  <si>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</si>
  <si>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</si>
  <si>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</si>
  <si>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</si>
  <si>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</si>
  <si>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</si>
  <si>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</si>
  <si>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</si>
  <si>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</si>
  <si>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</si>
  <si>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</si>
  <si>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</si>
  <si>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</si>
  <si>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</si>
  <si>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</si>
  <si>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</si>
  <si>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</si>
  <si>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</si>
  <si>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</si>
  <si>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</si>
  <si>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</si>
  <si>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</si>
  <si>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</si>
  <si>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</si>
  <si>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</si>
  <si>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</si>
  <si>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</si>
  <si>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</si>
  <si>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</si>
  <si>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</si>
  <si>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</si>
  <si>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</si>
  <si>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</si>
  <si>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</si>
  <si>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</si>
  <si>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</si>
  <si>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</si>
  <si>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</si>
  <si>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</si>
  <si>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</si>
  <si>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</si>
  <si>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</si>
  <si>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</si>
  <si>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</si>
  <si>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</si>
  <si>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</si>
  <si>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</si>
  <si>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</si>
  <si>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</si>
  <si>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</si>
  <si>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</si>
  <si>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</si>
  <si>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</si>
  <si>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</si>
  <si>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</si>
  <si>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</si>
  <si>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</si>
  <si>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</si>
  <si>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</si>
  <si>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</si>
  <si>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</si>
  <si>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</si>
  <si>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</si>
  <si>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</si>
  <si>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</si>
  <si>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</si>
  <si>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</si>
  <si>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</si>
  <si>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</si>
  <si>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</si>
  <si>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</si>
  <si>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</si>
  <si>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</si>
  <si>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</si>
  <si>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</si>
  <si>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</si>
  <si>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</si>
  <si>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</si>
  <si>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</si>
  <si>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</si>
  <si>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</si>
  <si>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</si>
  <si>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</si>
  <si>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</si>
  <si>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</si>
  <si>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</si>
  <si>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</si>
  <si>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</si>
  <si>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</si>
  <si>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</si>
  <si>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</si>
  <si>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</si>
  <si>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</si>
  <si>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</si>
  <si>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</si>
  <si>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</si>
  <si>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</si>
  <si>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</si>
  <si>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</si>
  <si>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</si>
  <si>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</si>
  <si>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</si>
  <si>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</si>
  <si>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</si>
  <si>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</si>
  <si>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</si>
  <si>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</si>
  <si>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</si>
  <si>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</si>
  <si>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</si>
  <si>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</si>
  <si>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</si>
  <si>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</si>
  <si>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</si>
  <si>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</si>
  <si>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</si>
  <si>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</si>
  <si>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</si>
  <si>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</si>
  <si>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</si>
  <si>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</si>
  <si>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</si>
  <si>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</si>
  <si>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</si>
  <si>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</si>
  <si>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</si>
  <si>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</si>
  <si>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</si>
  <si>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</si>
  <si>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</si>
  <si>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</si>
  <si>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</si>
  <si>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</si>
  <si>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</si>
  <si>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</si>
  <si>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</si>
  <si>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</si>
  <si>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</si>
  <si>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</si>
  <si>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</si>
  <si>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</si>
  <si>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</si>
  <si>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</si>
  <si>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</si>
  <si>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</si>
  <si>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</si>
  <si>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</si>
  <si>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</si>
  <si>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</si>
  <si>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</si>
  <si>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</si>
  <si>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</si>
  <si>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</si>
  <si>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</si>
  <si>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</si>
  <si>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</si>
  <si>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</si>
  <si>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</si>
  <si>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</si>
  <si>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</si>
  <si>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</si>
  <si>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</si>
  <si>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</si>
  <si>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</si>
  <si>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</si>
  <si>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</si>
  <si>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</si>
  <si>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</si>
  <si>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</si>
  <si>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</si>
  <si>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</si>
  <si>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</si>
  <si>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</si>
  <si>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</si>
  <si>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</si>
  <si>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</si>
  <si>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</si>
  <si>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</si>
  <si>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</si>
  <si>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</si>
  <si>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</si>
  <si>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</si>
  <si>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</si>
  <si>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</si>
  <si>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</si>
  <si>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</si>
  <si>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</si>
  <si>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</si>
  <si>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</si>
  <si>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</si>
  <si>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</si>
  <si>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</si>
  <si>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</si>
  <si>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</si>
  <si>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</si>
  <si>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</si>
  <si>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</si>
  <si>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</si>
  <si>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</si>
  <si>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</si>
  <si>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</si>
  <si>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</si>
  <si>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</si>
  <si>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</si>
  <si>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</si>
  <si>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</si>
  <si>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</si>
  <si>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</si>
  <si>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</si>
  <si>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</si>
  <si>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</si>
  <si>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</si>
  <si>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</si>
  <si>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</si>
  <si>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</si>
  <si>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</si>
  <si>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</si>
  <si>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</si>
  <si>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</si>
  <si>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</si>
  <si>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</si>
  <si>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</si>
  <si>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</si>
  <si>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</si>
  <si>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</si>
  <si>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</si>
  <si>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</si>
  <si>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</si>
  <si>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</si>
  <si>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</si>
  <si>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</si>
  <si>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</si>
  <si>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</si>
  <si>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</si>
  <si>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</si>
  <si>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</si>
  <si>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</si>
  <si>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</si>
  <si>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</si>
  <si>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</si>
  <si>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</si>
  <si>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</si>
  <si>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</si>
  <si>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</si>
  <si>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</si>
  <si>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</si>
  <si>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</si>
  <si>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</si>
  <si>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</si>
  <si>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</si>
  <si>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</si>
  <si>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</si>
  <si>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</si>
  <si>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</si>
  <si>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</si>
  <si>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</si>
  <si>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</si>
  <si>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</si>
  <si>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</si>
  <si>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</si>
  <si>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</si>
  <si>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</si>
  <si>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</si>
  <si>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</si>
  <si>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</si>
  <si>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</si>
  <si>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</si>
  <si>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</si>
  <si>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</si>
  <si>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</si>
  <si>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</si>
  <si>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</si>
  <si>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</si>
  <si>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</si>
  <si>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</si>
  <si>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</si>
  <si>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</si>
  <si>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</si>
  <si>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</si>
  <si>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</si>
  <si>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</si>
  <si>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</si>
  <si>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</si>
  <si>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</si>
  <si>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</si>
  <si>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</si>
  <si>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</si>
  <si>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</si>
  <si>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</si>
  <si>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</si>
  <si>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</si>
  <si>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</si>
  <si>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</si>
  <si>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</si>
  <si>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</si>
  <si>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</si>
  <si>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</si>
  <si>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</si>
  <si>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</si>
  <si>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</si>
  <si>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</si>
  <si>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</si>
  <si>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</si>
  <si>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</si>
  <si>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</si>
  <si>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</si>
  <si>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</si>
  <si>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</si>
  <si>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</si>
  <si>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</si>
  <si>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</si>
  <si>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</si>
  <si>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</si>
  <si>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</si>
  <si>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</si>
  <si>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</si>
  <si>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</si>
  <si>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</si>
  <si>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</si>
  <si>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</si>
  <si>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</si>
  <si>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</si>
  <si>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</si>
  <si>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</si>
  <si>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</si>
  <si>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</si>
  <si>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</si>
  <si>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</si>
  <si>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</si>
  <si>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</si>
  <si>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</si>
  <si>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</si>
  <si>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</si>
  <si>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</si>
  <si>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</si>
  <si>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</si>
  <si>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</si>
  <si>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</si>
  <si>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</si>
  <si>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</si>
  <si>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</si>
  <si>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</si>
  <si>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</si>
  <si>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</si>
  <si>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</si>
  <si>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</si>
  <si>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</si>
  <si>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</si>
  <si>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</si>
  <si>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</si>
  <si>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</si>
  <si>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</si>
  <si>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</si>
  <si>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</si>
  <si>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</si>
  <si>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</si>
  <si>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</si>
  <si>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</si>
  <si>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</si>
  <si>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</si>
  <si>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</si>
  <si>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</si>
  <si>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</si>
  <si>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</si>
  <si>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</si>
  <si>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</si>
  <si>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</si>
  <si>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</si>
  <si>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</si>
  <si>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</si>
  <si>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</si>
  <si>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</si>
  <si>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</si>
  <si>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</si>
  <si>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</si>
  <si>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</si>
  <si>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</si>
  <si>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</si>
  <si>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</si>
  <si>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</si>
  <si>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</si>
  <si>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</si>
  <si>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</si>
  <si>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</si>
  <si>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</si>
  <si>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</si>
  <si>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</si>
  <si>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</si>
  <si>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</si>
  <si>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</si>
  <si>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</si>
  <si>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</si>
  <si>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</si>
  <si>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</si>
  <si>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</si>
  <si>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</si>
  <si>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</si>
  <si>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</si>
  <si>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</si>
  <si>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</si>
  <si>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</si>
  <si>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</si>
  <si>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</si>
  <si>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</si>
  <si>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</si>
  <si>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</si>
  <si>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</si>
  <si>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</si>
  <si>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</si>
  <si>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</si>
  <si>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</si>
  <si>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</si>
  <si>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</si>
  <si>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</si>
  <si>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</si>
  <si>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</si>
  <si>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</si>
  <si>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</si>
  <si>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</si>
  <si>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</si>
  <si>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</si>
  <si>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</si>
  <si>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</si>
  <si>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</si>
  <si>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</si>
  <si>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</si>
  <si>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</si>
  <si>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</si>
  <si>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</si>
  <si>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</si>
  <si>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</si>
  <si>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</si>
  <si>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</si>
  <si>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</si>
  <si>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</si>
  <si>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</si>
  <si>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</si>
  <si>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</si>
  <si>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</si>
  <si>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</si>
  <si>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</si>
  <si>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</si>
  <si>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</si>
  <si>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</si>
  <si>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</si>
  <si>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</si>
  <si>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</si>
  <si>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</si>
  <si>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</si>
  <si>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</si>
  <si>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</si>
  <si>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</si>
  <si>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</si>
  <si>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</si>
  <si>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</si>
  <si>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</si>
  <si>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</si>
  <si>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</si>
  <si>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</si>
  <si>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</si>
  <si>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</si>
  <si>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</si>
  <si>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</si>
  <si>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</si>
  <si>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</si>
  <si>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</si>
  <si>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</si>
  <si>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</si>
  <si>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</si>
  <si>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</si>
  <si>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</si>
  <si>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</si>
  <si>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</si>
  <si>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</si>
  <si>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</si>
  <si>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</si>
  <si>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</si>
  <si>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</si>
  <si>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</si>
  <si>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</si>
  <si>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</si>
  <si>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</si>
  <si>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</si>
  <si>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</si>
  <si>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</si>
  <si>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</si>
  <si>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</si>
  <si>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</si>
  <si>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</si>
  <si>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</si>
  <si>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</si>
  <si>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</si>
  <si>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</si>
  <si>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</si>
  <si>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</si>
  <si>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</si>
  <si>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</si>
  <si>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</si>
  <si>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</si>
  <si>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</si>
  <si>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</si>
  <si>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</si>
  <si>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</si>
  <si>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</si>
  <si>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</si>
  <si>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</si>
  <si>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</si>
  <si>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</si>
  <si>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</si>
  <si>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</si>
  <si>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</si>
  <si>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</si>
  <si>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</si>
  <si>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</si>
  <si>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</si>
  <si>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</si>
  <si>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</si>
  <si>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</si>
  <si>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</si>
  <si>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</si>
  <si>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</si>
  <si>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</si>
  <si>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</si>
  <si>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</si>
  <si>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</si>
  <si>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</si>
  <si>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</si>
  <si>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</si>
  <si>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</si>
  <si>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</si>
  <si>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</si>
  <si>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</si>
  <si>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</si>
  <si>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</si>
  <si>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</si>
  <si>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</si>
  <si>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</si>
  <si>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</si>
  <si>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</si>
  <si>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</si>
  <si>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</si>
  <si>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</si>
  <si>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</si>
  <si>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</si>
  <si>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</si>
  <si>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</si>
  <si>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</si>
  <si>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</si>
  <si>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</si>
  <si>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</si>
  <si>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</si>
  <si>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</si>
  <si>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</si>
  <si>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</si>
  <si>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</si>
  <si>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</si>
  <si>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</si>
  <si>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</si>
  <si>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</si>
  <si>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</si>
  <si>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</si>
  <si>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</si>
  <si>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</si>
  <si>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</si>
  <si>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</si>
  <si>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</si>
  <si>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</si>
  <si>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</si>
  <si>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</si>
  <si>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</si>
  <si>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</si>
  <si>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</si>
  <si>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</si>
  <si>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</si>
  <si>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</si>
  <si>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</si>
  <si>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</si>
  <si>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</si>
  <si>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</si>
  <si>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</si>
  <si>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</si>
  <si>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</si>
  <si>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</si>
  <si>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</si>
  <si>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</si>
  <si>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</si>
  <si>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</si>
  <si>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</si>
  <si>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</si>
  <si>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</si>
  <si>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</si>
  <si>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</si>
  <si>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</si>
  <si>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</si>
  <si>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</si>
  <si>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</si>
  <si>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</si>
  <si>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</si>
  <si>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</si>
  <si>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</si>
  <si>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</si>
  <si>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</si>
  <si>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</si>
  <si>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</si>
  <si>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</si>
  <si>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</si>
  <si>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</si>
  <si>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</si>
  <si>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</si>
  <si>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</si>
  <si>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</si>
  <si>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</si>
  <si>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</si>
  <si>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</si>
  <si>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</si>
  <si>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</si>
  <si>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</si>
  <si>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</si>
  <si>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</si>
  <si>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</si>
  <si>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</si>
  <si>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</si>
  <si>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</si>
  <si>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</si>
  <si>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</si>
  <si>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</si>
  <si>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</si>
  <si>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</si>
  <si>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</si>
  <si>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</si>
  <si>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</si>
  <si>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</si>
  <si>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</si>
  <si>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</si>
  <si>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</si>
  <si>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</si>
  <si>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</si>
  <si>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</si>
  <si>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</si>
  <si>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</si>
  <si>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</si>
  <si>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</si>
  <si>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</si>
  <si>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</si>
  <si>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</si>
  <si>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</si>
  <si>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</si>
  <si>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</si>
  <si>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</si>
  <si>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</si>
  <si>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</si>
  <si>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</si>
  <si>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</si>
  <si>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</si>
  <si>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</si>
  <si>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</si>
  <si>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</si>
  <si>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</si>
  <si>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</si>
  <si>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</si>
  <si>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</si>
  <si>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</si>
  <si>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</si>
  <si>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</si>
  <si>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</si>
  <si>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</si>
  <si>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</si>
  <si>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</si>
  <si>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</si>
  <si>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</si>
  <si>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</si>
  <si>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</si>
  <si>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</si>
  <si>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</si>
  <si>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</si>
  <si>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</si>
  <si>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</si>
  <si>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</si>
  <si>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</si>
  <si>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</si>
  <si>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</si>
  <si>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</si>
  <si>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</si>
  <si>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</si>
  <si>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</si>
  <si>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</si>
  <si>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</si>
  <si>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</si>
  <si>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</si>
  <si>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</si>
  <si>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</si>
  <si>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</si>
  <si>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</si>
  <si>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</si>
  <si>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</si>
  <si>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</si>
  <si>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</si>
  <si>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</si>
  <si>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</si>
  <si>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</si>
  <si>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</si>
  <si>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</si>
  <si>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</si>
  <si>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</si>
  <si>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</si>
  <si>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</si>
  <si>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</si>
  <si>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</si>
  <si>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</si>
  <si>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</si>
  <si>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</si>
  <si>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</si>
  <si>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</si>
  <si>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</si>
  <si>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</si>
  <si>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</si>
  <si>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</si>
  <si>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</si>
  <si>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</si>
  <si>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</si>
  <si>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</si>
  <si>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</si>
  <si>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</si>
  <si>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</si>
  <si>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</si>
  <si>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</si>
  <si>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</si>
  <si>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</si>
  <si>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</si>
  <si>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</si>
  <si>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</si>
  <si>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</si>
  <si>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</si>
  <si>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</si>
  <si>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</si>
  <si>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</si>
  <si>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</si>
  <si>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</si>
  <si>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</si>
  <si>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</si>
  <si>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</si>
  <si>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</si>
  <si>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</si>
  <si>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</si>
  <si>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</si>
  <si>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</si>
  <si>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</si>
  <si>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</si>
  <si>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</si>
  <si>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</si>
  <si>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</si>
  <si>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</si>
  <si>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</si>
  <si>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</si>
  <si>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</si>
  <si>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</si>
  <si>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</si>
  <si>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</si>
  <si>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</si>
  <si>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</si>
  <si>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</si>
  <si>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</si>
  <si>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</si>
  <si>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</si>
  <si>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</si>
  <si>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</si>
  <si>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</si>
  <si>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</si>
  <si>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</si>
  <si>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</si>
  <si>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</si>
  <si>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</si>
  <si>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</si>
  <si>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</si>
  <si>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</si>
  <si>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</si>
  <si>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</si>
  <si>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</si>
  <si>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</si>
  <si>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</si>
  <si>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</si>
  <si>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</si>
  <si>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</si>
  <si>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</si>
  <si>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</si>
  <si>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</si>
  <si>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</si>
  <si>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</si>
  <si>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</si>
  <si>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</si>
  <si>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</si>
  <si>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</si>
  <si>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</si>
  <si>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</si>
  <si>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</si>
  <si>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</si>
  <si>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</si>
  <si>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</si>
  <si>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</si>
  <si>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</si>
  <si>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</si>
  <si>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</si>
  <si>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</si>
  <si>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</si>
  <si>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</si>
  <si>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</si>
  <si>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</si>
  <si>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</si>
  <si>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</si>
  <si>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</si>
  <si>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</si>
  <si>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</si>
  <si>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</si>
  <si>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</si>
  <si>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</si>
  <si>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</si>
  <si>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</si>
  <si>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</si>
  <si>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</si>
  <si>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</si>
  <si>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</si>
  <si>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</si>
  <si>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</si>
  <si>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</si>
  <si>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</si>
  <si>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</si>
  <si>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</si>
  <si>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</si>
  <si>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</si>
  <si>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</si>
  <si>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</si>
  <si>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</si>
  <si>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</si>
  <si>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</si>
  <si>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</si>
  <si>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</si>
  <si>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</si>
  <si>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</si>
  <si>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</si>
  <si>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</si>
  <si>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</si>
  <si>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</si>
  <si>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</si>
  <si>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</si>
  <si>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</si>
  <si>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</si>
  <si>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</si>
  <si>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</si>
  <si>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</si>
  <si>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</si>
  <si>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</si>
  <si>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</si>
  <si>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</si>
  <si>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</si>
  <si>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</si>
  <si>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</si>
  <si>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</si>
  <si>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</si>
  <si>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</si>
  <si>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</si>
  <si>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</si>
  <si>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</si>
  <si>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</si>
  <si>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</si>
  <si>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</si>
  <si>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</si>
  <si>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</si>
  <si>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</si>
  <si>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</si>
  <si>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</si>
  <si>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</si>
  <si>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</si>
  <si>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</si>
  <si>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</si>
  <si>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</si>
  <si>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</si>
  <si>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</si>
  <si>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</si>
  <si>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</si>
  <si>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</si>
  <si>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</si>
  <si>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</si>
  <si>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</si>
  <si>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</si>
  <si>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</si>
  <si>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</si>
  <si>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</si>
  <si>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</si>
  <si>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</si>
  <si>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</si>
  <si>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</si>
  <si>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</si>
  <si>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</si>
  <si>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</si>
  <si>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</si>
  <si>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</si>
  <si>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</si>
  <si>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</si>
  <si>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</si>
  <si>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</si>
  <si>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</si>
  <si>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</si>
  <si>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</si>
  <si>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</si>
  <si>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</si>
  <si>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</si>
  <si>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</si>
  <si>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</si>
  <si>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</si>
  <si>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</si>
  <si>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</si>
  <si>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</si>
  <si>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</si>
  <si>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</si>
  <si>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</si>
  <si>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</si>
  <si>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</si>
  <si>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</si>
  <si>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</si>
  <si>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</si>
  <si>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</si>
  <si>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</si>
  <si>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</si>
  <si>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</si>
  <si>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</si>
  <si>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</si>
  <si>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</si>
  <si>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</si>
  <si>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</si>
  <si>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</si>
  <si>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</si>
  <si>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</si>
  <si>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</si>
  <si>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</si>
  <si>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</si>
  <si>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</si>
  <si>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</si>
  <si>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</si>
  <si>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</si>
  <si>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</si>
  <si>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</si>
  <si>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</si>
  <si>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</si>
  <si>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</si>
  <si>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</si>
  <si>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</si>
  <si>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</si>
  <si>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</si>
  <si>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</si>
  <si>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</si>
  <si>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</si>
  <si>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</si>
  <si>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</si>
  <si>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</si>
  <si>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</si>
  <si>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</si>
  <si>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</si>
  <si>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</si>
  <si>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</si>
  <si>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</si>
  <si>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</si>
  <si>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</si>
  <si>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</si>
  <si>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</si>
  <si>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</si>
  <si>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</si>
  <si>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</si>
  <si>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</si>
  <si>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</si>
  <si>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</si>
  <si>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</si>
  <si>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</si>
  <si>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</si>
  <si>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</si>
  <si>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</si>
  <si>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</si>
  <si>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</si>
  <si>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</si>
  <si>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</si>
  <si>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</si>
  <si>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</si>
  <si>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</si>
  <si>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</si>
  <si>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</si>
  <si>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</si>
  <si>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</si>
  <si>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</si>
  <si>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</si>
  <si>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</si>
  <si>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</si>
  <si>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</si>
  <si>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</si>
  <si>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</si>
  <si>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</si>
  <si>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</si>
  <si>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</si>
  <si>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</si>
  <si>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</si>
  <si>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</si>
  <si>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</si>
  <si>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</si>
  <si>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</si>
  <si>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</si>
  <si>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</si>
  <si>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</si>
  <si>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</si>
  <si>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</si>
  <si>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</si>
  <si>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</si>
  <si>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</si>
  <si>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</si>
  <si>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</si>
  <si>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</si>
  <si>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</si>
  <si>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</si>
  <si>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</si>
  <si>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</si>
  <si>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</si>
  <si>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</si>
  <si>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</si>
  <si>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</si>
  <si>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</si>
  <si>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</si>
  <si>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</si>
  <si>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</si>
  <si>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</si>
  <si>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</si>
  <si>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</si>
  <si>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</si>
  <si>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</si>
  <si>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</si>
  <si>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</si>
  <si>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</si>
  <si>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</si>
  <si>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</si>
  <si>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</si>
  <si>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</si>
  <si>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</si>
  <si>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</si>
  <si>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</si>
  <si>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</si>
  <si>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</si>
  <si>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</si>
  <si>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</si>
  <si>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</si>
  <si>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</si>
  <si>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</si>
  <si>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</si>
  <si>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</si>
  <si>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</si>
  <si>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</si>
  <si>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</si>
  <si>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</si>
  <si>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</si>
  <si>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</si>
  <si>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</si>
  <si>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</si>
  <si>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</si>
  <si>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</si>
  <si>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</si>
  <si>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</si>
  <si>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</si>
  <si>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</si>
  <si>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</si>
  <si>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</si>
  <si>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</si>
  <si>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</si>
  <si>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</si>
  <si>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</si>
  <si>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</si>
  <si>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</si>
  <si>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</si>
  <si>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</si>
  <si>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</si>
  <si>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</si>
  <si>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</si>
  <si>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</si>
  <si>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</si>
  <si>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</si>
  <si>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</si>
  <si>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</si>
  <si>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</si>
  <si>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</si>
  <si>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</si>
  <si>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</si>
  <si>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</si>
  <si>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</si>
  <si>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</si>
  <si>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</si>
  <si>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</si>
  <si>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</si>
  <si>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</si>
  <si>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</si>
  <si>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</si>
  <si>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</si>
  <si>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</si>
  <si>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</si>
  <si>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</si>
  <si>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</si>
  <si>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</si>
  <si>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</si>
  <si>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</si>
  <si>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</si>
  <si>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</si>
  <si>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</si>
  <si>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</si>
  <si>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</si>
  <si>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</si>
  <si>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</si>
  <si>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</si>
  <si>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</si>
  <si>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</si>
  <si>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</si>
  <si>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</si>
  <si>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</si>
  <si>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</si>
  <si>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</si>
  <si>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</si>
  <si>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</si>
  <si>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</si>
  <si>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</si>
  <si>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</si>
  <si>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</si>
  <si>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</si>
  <si>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</si>
  <si>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</si>
  <si>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</si>
  <si>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</si>
  <si>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</si>
  <si>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</si>
  <si>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</si>
  <si>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</si>
  <si>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</si>
  <si>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</si>
  <si>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</si>
  <si>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</si>
  <si>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</si>
  <si>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</si>
  <si>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</si>
  <si>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</si>
  <si>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</si>
  <si>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</si>
  <si>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</si>
  <si>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</si>
  <si>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</si>
  <si>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</si>
  <si>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</si>
  <si>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</si>
  <si>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</si>
  <si>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</si>
  <si>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</si>
  <si>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</si>
  <si>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</si>
  <si>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</si>
  <si>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</si>
  <si>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</si>
  <si>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</si>
  <si>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</si>
  <si>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</si>
  <si>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</si>
  <si>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</si>
  <si>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</si>
  <si>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</si>
  <si>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</si>
  <si>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</si>
  <si>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</si>
  <si>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</si>
  <si>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</si>
  <si>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</si>
  <si>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</si>
  <si>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</si>
  <si>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</si>
  <si>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</si>
  <si>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</si>
  <si>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</si>
  <si>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</si>
  <si>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</si>
  <si>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</si>
  <si>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</si>
  <si>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</si>
  <si>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</si>
  <si>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</si>
  <si>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</si>
  <si>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</si>
  <si>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</si>
  <si>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</si>
  <si>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</si>
  <si>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</si>
  <si>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</si>
  <si>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</si>
  <si>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</si>
  <si>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</si>
  <si>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</si>
  <si>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</si>
  <si>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</si>
  <si>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</si>
  <si>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</si>
  <si>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</si>
  <si>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</si>
  <si>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</si>
  <si>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</si>
  <si>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</si>
  <si>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</si>
  <si>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</si>
  <si>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</si>
  <si>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</si>
  <si>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</si>
  <si>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</si>
  <si>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</si>
  <si>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</si>
  <si>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</si>
  <si>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</si>
  <si>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</si>
  <si>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</si>
  <si>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</si>
  <si>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</si>
  <si>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</si>
  <si>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</si>
  <si>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</si>
  <si>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</si>
  <si>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</si>
  <si>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</si>
  <si>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</si>
  <si>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</si>
  <si>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</si>
  <si>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</si>
  <si>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</si>
  <si>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</si>
  <si>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</si>
  <si>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</si>
  <si>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</si>
  <si>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</si>
  <si>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</si>
  <si>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</si>
  <si>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</si>
  <si>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</si>
  <si>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</si>
  <si>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</si>
  <si>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</si>
  <si>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</si>
  <si>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</si>
  <si>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</si>
  <si>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</si>
  <si>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</si>
  <si>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</si>
  <si>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</si>
  <si>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</si>
  <si>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</si>
  <si>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</si>
  <si>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</si>
  <si>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</si>
  <si>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</si>
  <si>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</si>
  <si>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</si>
  <si>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</si>
  <si>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</si>
  <si>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</si>
  <si>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</si>
  <si>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</si>
  <si>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</si>
  <si>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</si>
  <si>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</si>
  <si>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</si>
  <si>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</si>
  <si>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</si>
  <si>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</si>
  <si>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</si>
  <si>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</si>
  <si>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</si>
  <si>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</si>
  <si>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</si>
  <si>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</si>
  <si>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</si>
  <si>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</si>
  <si>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</si>
  <si>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</si>
  <si>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</si>
  <si>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</si>
  <si>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</si>
  <si>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</si>
  <si>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</si>
  <si>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</si>
  <si>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</si>
  <si>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</si>
  <si>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</si>
  <si>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</si>
  <si>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</si>
  <si>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</si>
  <si>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</si>
  <si>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</si>
  <si>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</si>
  <si>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</si>
  <si>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</si>
  <si>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</si>
  <si>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</si>
  <si>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</si>
  <si>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</si>
  <si>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</si>
  <si>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</si>
  <si>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</si>
  <si>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</si>
  <si>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</si>
  <si>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</si>
  <si>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</si>
  <si>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</si>
  <si>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</si>
  <si>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</si>
  <si>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</si>
  <si>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</si>
  <si>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</si>
  <si>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</si>
  <si>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</si>
  <si>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</si>
  <si>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</si>
  <si>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</si>
  <si>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</si>
  <si>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</si>
  <si>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</si>
  <si>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</si>
  <si>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</si>
  <si>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</si>
  <si>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</si>
  <si>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</si>
  <si>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</si>
  <si>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</si>
  <si>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</si>
  <si>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</si>
  <si>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</si>
  <si>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</si>
  <si>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</si>
  <si>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</si>
  <si>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</si>
  <si>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</si>
  <si>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</si>
  <si>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</si>
  <si>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</si>
  <si>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</si>
  <si>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</si>
  <si>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</si>
  <si>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</si>
  <si>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</si>
  <si>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</si>
  <si>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</si>
  <si>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</si>
  <si>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</si>
  <si>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</si>
  <si>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</si>
  <si>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</si>
  <si>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</si>
  <si>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</si>
  <si>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</si>
  <si>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</si>
  <si>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</si>
  <si>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</si>
  <si>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</si>
  <si>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</si>
  <si>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</si>
  <si>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</si>
  <si>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</si>
  <si>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</si>
  <si>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</si>
  <si>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</si>
  <si>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</si>
  <si>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</si>
  <si>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</si>
  <si>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</si>
  <si>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</si>
  <si>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</si>
  <si>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</si>
  <si>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</si>
  <si>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</si>
  <si>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</si>
  <si>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</si>
  <si>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</si>
  <si>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</si>
  <si>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</si>
  <si>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</si>
  <si>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</si>
  <si>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</si>
  <si>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</si>
  <si>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</si>
  <si>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</si>
  <si>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</si>
  <si>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</si>
  <si>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</si>
  <si>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</si>
  <si>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</si>
  <si>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</si>
  <si>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</si>
  <si>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</si>
  <si>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</si>
  <si>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</si>
  <si>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</si>
  <si>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</si>
  <si>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</si>
  <si>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</si>
  <si>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</si>
  <si>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</si>
  <si>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</si>
  <si>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</si>
  <si>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</si>
  <si>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</si>
  <si>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</si>
  <si>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</si>
  <si>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</si>
  <si>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</si>
  <si>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</si>
  <si>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</si>
  <si>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</si>
  <si>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</si>
  <si>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</si>
  <si>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</si>
  <si>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</si>
  <si>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</si>
  <si>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</si>
  <si>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</si>
  <si>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</si>
  <si>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</si>
  <si>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</si>
  <si>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</si>
  <si>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</si>
  <si>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</si>
  <si>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</si>
  <si>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</si>
  <si>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</si>
  <si>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</si>
  <si>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</si>
  <si>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</si>
  <si>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</si>
  <si>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</si>
  <si>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</si>
  <si>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</si>
  <si>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</si>
  <si>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</si>
  <si>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</si>
  <si>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</si>
  <si>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</si>
  <si>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</si>
  <si>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</si>
  <si>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</si>
  <si>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</si>
  <si>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</si>
  <si>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</si>
  <si>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</si>
  <si>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</si>
  <si>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</si>
  <si>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</si>
  <si>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</si>
  <si>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</si>
  <si>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</si>
  <si>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</si>
  <si>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</si>
  <si>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</si>
  <si>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</si>
  <si>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</si>
  <si>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</si>
  <si>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</si>
  <si>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</si>
  <si>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</si>
  <si>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</si>
  <si>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</si>
  <si>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</si>
  <si>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</si>
  <si>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</si>
  <si>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</si>
  <si>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</si>
  <si>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</si>
  <si>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</si>
  <si>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</si>
  <si>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</si>
  <si>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</si>
  <si>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</si>
  <si>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</si>
  <si>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</si>
  <si>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</si>
  <si>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</si>
  <si>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</si>
  <si>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</si>
  <si>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</si>
  <si>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</si>
  <si>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</si>
  <si>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</si>
  <si>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</si>
  <si>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</si>
  <si>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</si>
  <si>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</si>
  <si>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</si>
  <si>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</si>
  <si>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</si>
  <si>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</si>
  <si>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</si>
  <si>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</si>
  <si>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</si>
  <si>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</si>
  <si>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</si>
  <si>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</si>
  <si>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</si>
  <si>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</si>
  <si>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</si>
  <si>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</si>
  <si>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</si>
  <si>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</si>
  <si>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</si>
  <si>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</si>
  <si>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</si>
  <si>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</si>
  <si>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</si>
  <si>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</si>
  <si>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</si>
  <si>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</si>
  <si>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</si>
  <si>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</si>
  <si>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</si>
  <si>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</si>
  <si>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</si>
  <si>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</si>
  <si>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</si>
  <si>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</si>
  <si>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</si>
  <si>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</si>
  <si>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</si>
  <si>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</si>
  <si>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</si>
  <si>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</si>
  <si>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</si>
  <si>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</si>
  <si>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</si>
  <si>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</si>
  <si>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</si>
  <si>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</si>
  <si>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</si>
  <si>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</si>
  <si>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</si>
  <si>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</si>
  <si>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</si>
  <si>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</si>
  <si>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</si>
  <si>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</si>
  <si>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</si>
  <si>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</si>
  <si>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</si>
  <si>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</si>
  <si>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</si>
  <si>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</si>
  <si>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</si>
  <si>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</si>
  <si>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</si>
  <si>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</si>
  <si>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</si>
  <si>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</si>
  <si>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</si>
  <si>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</si>
  <si>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</si>
  <si>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</si>
  <si>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</si>
  <si>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</si>
  <si>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</si>
  <si>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</si>
  <si>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</si>
  <si>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</si>
  <si>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</si>
  <si>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</si>
  <si>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</si>
  <si>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</si>
  <si>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</si>
  <si>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</si>
  <si>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</si>
  <si>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</si>
  <si>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</si>
  <si>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</si>
  <si>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</si>
  <si>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</si>
  <si>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</si>
  <si>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</si>
  <si>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</si>
  <si>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</si>
  <si>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</si>
  <si>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</si>
  <si>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</si>
  <si>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</si>
  <si>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</si>
  <si>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</si>
  <si>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</si>
  <si>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</si>
  <si>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</si>
  <si>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</si>
  <si>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</si>
  <si>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</si>
  <si>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</si>
  <si>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</si>
  <si>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</si>
  <si>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</si>
  <si>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</si>
  <si>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</si>
  <si>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</si>
  <si>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</si>
  <si>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</si>
  <si>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</si>
  <si>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</si>
  <si>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</si>
  <si>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</si>
  <si>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</si>
  <si>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</si>
  <si>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</si>
  <si>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</si>
  <si>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</si>
  <si>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</si>
  <si>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</si>
  <si>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</si>
  <si>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</si>
  <si>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</si>
  <si>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</si>
  <si>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</si>
  <si>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</si>
  <si>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</si>
  <si>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</si>
  <si>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</si>
  <si>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</si>
  <si>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</si>
  <si>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</si>
  <si>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</si>
  <si>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</si>
  <si>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</si>
  <si>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</si>
  <si>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</si>
  <si>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</si>
  <si>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</si>
  <si>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</si>
  <si>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</si>
  <si>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</si>
  <si>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</si>
  <si>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</si>
  <si>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</si>
  <si>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</si>
  <si>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</si>
  <si>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</si>
  <si>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</si>
  <si>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</si>
  <si>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</si>
  <si>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</si>
  <si>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</si>
  <si>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</si>
  <si>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</si>
  <si>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</si>
  <si>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</si>
  <si>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</si>
  <si>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</si>
  <si>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</si>
  <si>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</si>
  <si>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</si>
  <si>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</si>
  <si>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</si>
  <si>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</si>
  <si>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</si>
  <si>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</si>
  <si>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</si>
  <si>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</si>
  <si>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</si>
  <si>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</si>
  <si>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</si>
  <si>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</si>
  <si>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</si>
  <si>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</si>
  <si>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</si>
  <si>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</si>
  <si>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</si>
  <si>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</si>
  <si>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</si>
  <si>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</si>
  <si>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</si>
  <si>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</si>
  <si>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</si>
  <si>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</si>
  <si>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</si>
  <si>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</si>
  <si>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</si>
  <si>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</si>
  <si>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</si>
  <si>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</si>
  <si>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</si>
  <si>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</si>
  <si>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</si>
  <si>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</si>
  <si>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</si>
  <si>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</si>
  <si>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</si>
  <si>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</si>
  <si>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</si>
  <si>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</si>
  <si>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</si>
  <si>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</si>
  <si>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</si>
  <si>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</si>
  <si>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</si>
  <si>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</si>
  <si>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</si>
  <si>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</si>
  <si>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</si>
  <si>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</si>
  <si>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</si>
  <si>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</si>
  <si>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</si>
  <si>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</si>
  <si>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</si>
  <si>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</si>
  <si>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</si>
  <si>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</si>
  <si>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</si>
  <si>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</si>
  <si>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</si>
  <si>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</si>
  <si>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</si>
  <si>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</si>
  <si>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</si>
  <si>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</si>
  <si>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</si>
  <si>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</si>
  <si>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</si>
  <si>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</si>
  <si>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</si>
  <si>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</si>
  <si>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</si>
  <si>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</si>
  <si>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</si>
  <si>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</si>
  <si>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</si>
  <si>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</si>
  <si>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</si>
  <si>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</si>
  <si>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</si>
  <si>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</si>
  <si>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</si>
  <si>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</si>
  <si>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</si>
  <si>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</si>
  <si>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</si>
  <si>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</si>
  <si>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</si>
  <si>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</si>
  <si>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</si>
  <si>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</si>
  <si>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</si>
  <si>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</si>
  <si>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</si>
  <si>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</si>
  <si>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</si>
  <si>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</si>
  <si>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</si>
  <si>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</si>
  <si>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</si>
  <si>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</si>
  <si>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</si>
  <si>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</si>
  <si>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</si>
  <si>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</si>
  <si>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</si>
  <si>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</si>
  <si>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</si>
  <si>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</si>
  <si>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</si>
  <si>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</si>
  <si>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</si>
  <si>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</si>
  <si>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</si>
  <si>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</si>
  <si>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</si>
  <si>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</si>
  <si>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</si>
  <si>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</si>
  <si>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</si>
  <si>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</si>
  <si>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</si>
  <si>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</si>
  <si>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</si>
  <si>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</si>
  <si>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</si>
  <si>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</si>
  <si>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</si>
  <si>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</si>
  <si>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</si>
  <si>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</si>
  <si>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</si>
  <si>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</si>
  <si>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</si>
  <si>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</si>
  <si>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</si>
  <si>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</si>
  <si>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</si>
  <si>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</si>
  <si>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</si>
  <si>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</si>
  <si>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</si>
  <si>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</si>
  <si>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</si>
  <si>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</si>
  <si>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</si>
  <si>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</si>
  <si>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</si>
  <si>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</si>
  <si>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</si>
  <si>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</si>
  <si>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</si>
  <si>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</si>
  <si>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</si>
  <si>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</si>
  <si>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</si>
  <si>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</si>
  <si>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</si>
  <si>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</si>
  <si>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</si>
  <si>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</si>
  <si>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</si>
  <si>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</si>
  <si>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</si>
  <si>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</si>
  <si>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</si>
  <si>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</si>
  <si>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</si>
  <si>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</si>
  <si>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</si>
  <si>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</si>
  <si>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</si>
  <si>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</si>
  <si>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</si>
  <si>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</si>
  <si>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</si>
  <si>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</si>
  <si>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</si>
  <si>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</si>
  <si>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</si>
  <si>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</si>
  <si>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</si>
  <si>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</si>
  <si>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</si>
  <si>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</si>
  <si>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</si>
  <si>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</si>
  <si>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</si>
  <si>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</si>
  <si>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</si>
  <si>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</si>
  <si>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</si>
  <si>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</si>
  <si>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</si>
  <si>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</si>
  <si>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</si>
  <si>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</si>
  <si>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</si>
  <si>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</si>
  <si>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</si>
  <si>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</si>
  <si>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</si>
  <si>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</si>
  <si>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</si>
  <si>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</si>
  <si>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</si>
  <si>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</si>
  <si>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</si>
  <si>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</si>
  <si>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</si>
  <si>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</si>
  <si>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</si>
  <si>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</si>
  <si>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</si>
  <si>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</si>
  <si>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</si>
  <si>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</si>
  <si>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</si>
  <si>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</si>
  <si>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</si>
  <si>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</si>
  <si>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</si>
  <si>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</si>
  <si>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</si>
  <si>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</si>
  <si>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</si>
  <si>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</si>
  <si>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</si>
  <si>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</si>
  <si>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</si>
  <si>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</si>
  <si>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</si>
  <si>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</si>
  <si>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</si>
  <si>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</si>
  <si>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</si>
  <si>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</si>
  <si>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</si>
  <si>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</si>
  <si>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</si>
  <si>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</si>
  <si>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</si>
  <si>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</si>
  <si>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</si>
  <si>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</si>
  <si>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</si>
  <si>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</si>
  <si>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</si>
  <si>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</si>
  <si>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</si>
  <si>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</si>
  <si>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</si>
  <si>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</si>
  <si>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</si>
  <si>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</si>
  <si>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</si>
  <si>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</si>
  <si>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</si>
  <si>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</si>
  <si>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</si>
  <si>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</si>
  <si>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</si>
  <si>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</si>
  <si>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</si>
  <si>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</si>
  <si>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</si>
  <si>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</si>
  <si>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</si>
  <si>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</si>
  <si>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</si>
  <si>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</si>
  <si>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</si>
  <si>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</si>
  <si>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</si>
  <si>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</si>
  <si>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</si>
  <si>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</si>
  <si>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</si>
  <si>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</si>
  <si>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</si>
  <si>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</si>
  <si>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</si>
  <si>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</si>
  <si>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</si>
  <si>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</si>
  <si>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</si>
  <si>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</si>
  <si>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</si>
  <si>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</si>
  <si>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</si>
  <si>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</si>
  <si>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</si>
  <si>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</si>
  <si>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</si>
  <si>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</si>
  <si>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</si>
  <si>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</si>
  <si>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</si>
  <si>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</si>
  <si>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</si>
  <si>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</si>
  <si>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</si>
  <si>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</si>
  <si>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</si>
  <si>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</si>
  <si>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</si>
  <si>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</si>
  <si>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</si>
  <si>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</si>
  <si>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</si>
  <si>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</si>
  <si>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</si>
  <si>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</si>
  <si>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</si>
  <si>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</si>
  <si>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</si>
  <si>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</si>
  <si>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</si>
  <si>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</si>
  <si>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</si>
  <si>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</si>
  <si>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</si>
  <si>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</si>
  <si>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</si>
  <si>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</si>
  <si>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</si>
  <si>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</si>
  <si>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</si>
  <si>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</si>
  <si>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</si>
  <si>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</si>
  <si>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</si>
  <si>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</si>
  <si>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</si>
  <si>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</si>
  <si>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</si>
  <si>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</si>
  <si>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</si>
  <si>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</si>
  <si>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</si>
  <si>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</si>
  <si>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</si>
  <si>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</si>
  <si>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</si>
  <si>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</si>
  <si>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</si>
  <si>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</si>
  <si>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</si>
  <si>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</si>
  <si>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</si>
  <si>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</si>
  <si>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</si>
  <si>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</si>
  <si>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</si>
  <si>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</si>
  <si>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</si>
  <si>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</si>
  <si>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</si>
  <si>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</si>
  <si>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</si>
  <si>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</si>
  <si>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</si>
  <si>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</si>
  <si>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</si>
  <si>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</si>
  <si>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</si>
  <si>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</si>
  <si>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</si>
  <si>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</si>
  <si>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</si>
  <si>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</si>
  <si>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</si>
  <si>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</si>
  <si>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</si>
  <si>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</si>
  <si>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</si>
  <si>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</si>
  <si>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</si>
  <si>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</si>
  <si>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</si>
  <si>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</si>
  <si>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</si>
  <si>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</si>
  <si>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</si>
  <si>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</si>
  <si>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</si>
  <si>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</si>
  <si>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</si>
  <si>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</si>
  <si>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</si>
  <si>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</si>
  <si>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</si>
  <si>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</si>
  <si>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</si>
  <si>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</si>
  <si>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</si>
  <si>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</si>
  <si>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</si>
  <si>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</si>
  <si>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</si>
  <si>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</si>
  <si>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</si>
  <si>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</si>
  <si>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</si>
  <si>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</si>
  <si>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</si>
  <si>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</si>
  <si>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</si>
  <si>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</si>
  <si>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</si>
  <si>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</si>
  <si>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</si>
  <si>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</si>
  <si>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</si>
  <si>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</si>
  <si>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</si>
  <si>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</si>
  <si>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</si>
  <si>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</si>
  <si>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</si>
  <si>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</si>
  <si>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</si>
  <si>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</si>
  <si>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</si>
  <si>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</si>
  <si>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</si>
  <si>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</si>
  <si>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</si>
  <si>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</si>
  <si>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</si>
  <si>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</si>
  <si>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</si>
  <si>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</si>
  <si>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</si>
  <si>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</si>
  <si>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</si>
  <si>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</si>
  <si>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</si>
  <si>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</si>
  <si>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</si>
  <si>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</si>
  <si>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</si>
  <si>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</si>
  <si>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</si>
  <si>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</si>
  <si>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</si>
  <si>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</si>
  <si>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</si>
  <si>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</si>
  <si>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</si>
  <si>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</si>
  <si>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</si>
  <si>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</si>
  <si>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</si>
  <si>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</si>
  <si>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</si>
  <si>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</si>
  <si>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</si>
  <si>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</si>
  <si>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</si>
  <si>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</si>
  <si>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</si>
  <si>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</si>
  <si>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</si>
  <si>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</si>
  <si>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</si>
  <si>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</si>
  <si>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</si>
  <si>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</si>
  <si>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</si>
  <si>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</si>
  <si>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</si>
  <si>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</si>
  <si>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</si>
  <si>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</si>
  <si>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</si>
  <si>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</si>
  <si>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</si>
  <si>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</si>
  <si>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</si>
  <si>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</si>
  <si>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</si>
  <si>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</si>
  <si>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</si>
  <si>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</si>
  <si>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</si>
  <si>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</si>
  <si>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</si>
  <si>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</si>
  <si>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</si>
  <si>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</si>
  <si>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</si>
  <si>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</si>
  <si>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</si>
  <si>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</si>
  <si>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</si>
  <si>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</si>
  <si>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</si>
  <si>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</si>
  <si>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</si>
  <si>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</si>
  <si>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</si>
  <si>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</si>
  <si>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</si>
  <si>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</si>
  <si>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</si>
  <si>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</si>
  <si>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</si>
  <si>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</si>
  <si>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</si>
  <si>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</si>
  <si>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</si>
  <si>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</si>
  <si>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</si>
  <si>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</si>
  <si>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</si>
  <si>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</si>
  <si>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</si>
  <si>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</si>
  <si>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</si>
  <si>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</si>
  <si>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</si>
  <si>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</si>
  <si>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</si>
  <si>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</si>
  <si>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</si>
  <si>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</si>
  <si>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</si>
  <si>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</si>
  <si>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</si>
  <si>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</si>
  <si>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</si>
  <si>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</si>
  <si>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</si>
  <si>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</si>
  <si>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</si>
  <si>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</si>
  <si>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</si>
  <si>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</si>
  <si>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</si>
  <si>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</si>
  <si>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</si>
  <si>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</si>
  <si>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</si>
  <si>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</si>
  <si>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</si>
  <si>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</si>
  <si>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</si>
  <si>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</si>
  <si>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</si>
  <si>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</si>
  <si>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</si>
  <si>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</si>
  <si>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</si>
  <si>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</si>
  <si>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</si>
  <si>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</si>
  <si>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</si>
  <si>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</si>
  <si>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</si>
  <si>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</si>
  <si>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</si>
  <si>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</si>
  <si>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</si>
  <si>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</si>
  <si>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</si>
  <si>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</si>
  <si>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</si>
  <si>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</si>
  <si>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</si>
  <si>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</si>
  <si>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</si>
  <si>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</si>
  <si>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</si>
  <si>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</si>
  <si>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</si>
  <si>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</si>
  <si>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</si>
  <si>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</si>
  <si>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</si>
  <si>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</si>
  <si>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</si>
  <si>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</si>
  <si>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</si>
  <si>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</si>
  <si>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</si>
  <si>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</si>
  <si>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</si>
  <si>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</si>
  <si>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</si>
  <si>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</si>
  <si>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</si>
  <si>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</si>
  <si>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</si>
  <si>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</si>
  <si>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</si>
  <si>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</si>
  <si>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</si>
  <si>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</si>
  <si>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</si>
  <si>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</si>
  <si>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</si>
  <si>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</si>
  <si>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</si>
  <si>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</si>
  <si>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</si>
  <si>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</si>
  <si>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</si>
  <si>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</si>
  <si>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</si>
  <si>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</si>
  <si>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</si>
  <si>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</si>
  <si>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</si>
  <si>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</si>
  <si>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</si>
  <si>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</si>
  <si>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</si>
  <si>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</si>
  <si>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</si>
  <si>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</si>
  <si>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</si>
  <si>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</si>
  <si>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</si>
  <si>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</si>
  <si>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</si>
  <si>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</si>
  <si>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</si>
  <si>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</si>
  <si>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</si>
  <si>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</si>
  <si>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</si>
  <si>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</si>
  <si>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</si>
  <si>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</si>
  <si>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</si>
  <si>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</si>
  <si>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</si>
  <si>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</si>
  <si>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</si>
  <si>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</si>
  <si>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</si>
  <si>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</si>
  <si>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</si>
  <si>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</si>
  <si>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</si>
  <si>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</si>
  <si>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</si>
  <si>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</si>
  <si>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</si>
  <si>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</si>
  <si>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</si>
  <si>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</si>
  <si>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</si>
  <si>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</si>
  <si>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</si>
  <si>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</si>
  <si>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</si>
  <si>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</si>
  <si>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</si>
  <si>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</si>
  <si>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</si>
  <si>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</si>
  <si>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</si>
  <si>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</si>
  <si>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</si>
  <si>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</si>
  <si>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</si>
  <si>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</si>
  <si>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</si>
  <si>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</si>
  <si>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</si>
  <si>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</si>
  <si>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</si>
  <si>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</si>
  <si>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</si>
  <si>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</si>
  <si>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</si>
  <si>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</si>
  <si>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</si>
  <si>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</si>
  <si>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</si>
  <si>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</si>
  <si>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</si>
  <si>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</si>
  <si>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</si>
  <si>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</si>
  <si>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</si>
  <si>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</si>
  <si>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</si>
  <si>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</si>
  <si>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</si>
  <si>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</si>
  <si>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</si>
  <si>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</si>
  <si>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</si>
  <si>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</si>
  <si>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</si>
  <si>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</si>
  <si>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</si>
  <si>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</si>
  <si>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</si>
  <si>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</si>
  <si>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</si>
  <si>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</si>
  <si>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</si>
  <si>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</si>
  <si>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</si>
  <si>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</si>
  <si>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</si>
  <si>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</si>
  <si>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</si>
  <si>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</si>
  <si>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</si>
  <si>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</si>
  <si>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</si>
  <si>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</si>
  <si>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</si>
  <si>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</si>
  <si>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</si>
  <si>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</si>
  <si>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</si>
  <si>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</si>
  <si>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</si>
  <si>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</si>
  <si>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</si>
  <si>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</si>
  <si>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</si>
  <si>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</si>
  <si>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</si>
  <si>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</si>
  <si>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</si>
  <si>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</si>
  <si>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</si>
  <si>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</si>
  <si>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</si>
  <si>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</si>
  <si>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</si>
  <si>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</si>
  <si>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</si>
  <si>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</si>
  <si>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</si>
  <si>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</si>
  <si>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</si>
  <si>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</si>
  <si>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</si>
  <si>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</si>
  <si>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</si>
  <si>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</si>
  <si>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</si>
  <si>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</si>
  <si>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</si>
  <si>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</si>
  <si>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</si>
  <si>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</si>
  <si>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</si>
  <si>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</si>
  <si>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</si>
  <si>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</si>
  <si>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</si>
  <si>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</si>
  <si>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</si>
  <si>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</si>
  <si>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</si>
  <si>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</si>
  <si>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</si>
  <si>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</si>
  <si>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</si>
  <si>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</si>
  <si>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</si>
  <si>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</si>
  <si>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</si>
  <si>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</si>
  <si>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</si>
  <si>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</si>
  <si>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</si>
  <si>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</si>
  <si>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</si>
  <si>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</si>
  <si>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</si>
  <si>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</si>
  <si>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</si>
  <si>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</si>
  <si>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</si>
  <si>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</si>
  <si>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</si>
  <si>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</si>
  <si>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</si>
  <si>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</si>
  <si>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</si>
  <si>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</si>
  <si>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</si>
  <si>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</si>
  <si>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</si>
  <si>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</si>
  <si>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</si>
  <si>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</si>
  <si>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</si>
  <si>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</si>
  <si>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</si>
  <si>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</si>
  <si>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</si>
  <si>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</si>
  <si>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</si>
  <si>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</si>
  <si>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</si>
  <si>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</si>
  <si>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</si>
  <si>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</si>
  <si>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</si>
  <si>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</si>
  <si>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</si>
  <si>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</si>
  <si>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</si>
  <si>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</si>
  <si>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</si>
  <si>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</si>
  <si>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</si>
  <si>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</si>
  <si>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</si>
  <si>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</si>
  <si>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</si>
  <si>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</si>
  <si>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</si>
  <si>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</si>
  <si>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</si>
  <si>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</si>
  <si>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</si>
  <si>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</si>
  <si>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</si>
  <si>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</si>
  <si>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</si>
  <si>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</si>
  <si>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</si>
  <si>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</si>
  <si>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</si>
  <si>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</si>
  <si>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</si>
  <si>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</si>
  <si>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</si>
  <si>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</si>
  <si>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</si>
  <si>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</si>
  <si>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</si>
  <si>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</si>
  <si>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</si>
  <si>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</si>
  <si>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</si>
  <si>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</si>
  <si>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</si>
  <si>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</si>
  <si>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</si>
  <si>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</si>
  <si>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</si>
  <si>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</si>
  <si>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</si>
  <si>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</si>
  <si>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</si>
  <si>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</si>
  <si>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</si>
  <si>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</si>
  <si>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</si>
  <si>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</si>
  <si>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</si>
  <si>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</si>
  <si>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</si>
  <si>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</si>
  <si>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</si>
  <si>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</si>
  <si>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</si>
  <si>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</si>
  <si>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</si>
  <si>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</si>
  <si>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</si>
  <si>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</si>
  <si>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</si>
  <si>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</si>
  <si>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</si>
  <si>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</si>
  <si>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</si>
  <si>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</si>
  <si>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</si>
  <si>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</si>
  <si>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</si>
  <si>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</si>
  <si>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</si>
  <si>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</si>
  <si>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</si>
  <si>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</si>
  <si>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</si>
  <si>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</si>
  <si>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</si>
  <si>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</si>
  <si>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</si>
  <si>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</si>
  <si>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</si>
  <si>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</si>
  <si>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</si>
  <si>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</si>
  <si>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</si>
  <si>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</si>
  <si>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</si>
  <si>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</si>
  <si>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</si>
  <si>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</si>
  <si>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</si>
  <si>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</si>
  <si>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</si>
  <si>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</si>
  <si>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</si>
  <si>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</si>
  <si>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</si>
  <si>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</si>
  <si>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</si>
  <si>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</si>
  <si>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</si>
  <si>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</si>
  <si>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</si>
  <si>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</si>
  <si>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</si>
  <si>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</si>
  <si>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</si>
  <si>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</si>
  <si>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</si>
  <si>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</si>
  <si>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</si>
  <si>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</si>
  <si>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</si>
  <si>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</si>
  <si>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</si>
  <si>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</si>
  <si>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</si>
  <si>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</si>
  <si>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</si>
  <si>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</si>
  <si>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</si>
  <si>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</si>
  <si>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</si>
  <si>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</si>
  <si>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</si>
  <si>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</si>
  <si>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</si>
  <si>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</si>
  <si>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</si>
  <si>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</si>
  <si>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</si>
  <si>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</si>
  <si>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</si>
  <si>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</si>
  <si>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</si>
  <si>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</si>
  <si>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</si>
  <si>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</si>
  <si>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</si>
  <si>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</si>
  <si>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</si>
  <si>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</si>
  <si>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</si>
  <si>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</si>
  <si>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</si>
  <si>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</si>
  <si>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</si>
  <si>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</si>
  <si>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</si>
  <si>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</si>
  <si>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</si>
  <si>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</si>
  <si>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</si>
  <si>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</si>
  <si>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</si>
  <si>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</si>
  <si>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</si>
  <si>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</si>
  <si>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</si>
  <si>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</si>
  <si>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</si>
  <si>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</si>
  <si>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</si>
  <si>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</si>
  <si>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</si>
  <si>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</si>
  <si>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</si>
  <si>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</si>
  <si>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</si>
  <si>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</si>
  <si>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</si>
  <si>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</si>
  <si>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</si>
  <si>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</si>
  <si>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</si>
  <si>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</si>
  <si>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</si>
  <si>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</si>
  <si>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</si>
  <si>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</si>
  <si>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</si>
  <si>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</si>
  <si>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</si>
  <si>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</si>
  <si>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</si>
  <si>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</si>
  <si>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</si>
  <si>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</si>
  <si>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</si>
  <si>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</si>
  <si>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</si>
  <si>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</si>
  <si>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</si>
  <si>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</si>
  <si>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</si>
  <si>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</si>
  <si>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</si>
  <si>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</si>
  <si>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</si>
  <si>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</si>
  <si>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</si>
  <si>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</si>
  <si>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</si>
  <si>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</si>
  <si>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</si>
  <si>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</si>
  <si>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</si>
  <si>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</si>
  <si>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</si>
  <si>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</si>
  <si>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</si>
  <si>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</si>
  <si>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</si>
  <si>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</si>
  <si>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</si>
  <si>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</si>
  <si>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</si>
  <si>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</si>
  <si>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</si>
  <si>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</si>
  <si>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</si>
  <si>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</si>
  <si>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</si>
  <si>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</si>
  <si>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</si>
  <si>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</si>
  <si>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</si>
  <si>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</si>
  <si>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</si>
  <si>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</si>
  <si>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</si>
  <si>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</si>
  <si>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</si>
  <si>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</si>
  <si>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</si>
  <si>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</si>
  <si>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</si>
  <si>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</si>
  <si>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</si>
  <si>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</si>
  <si>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</si>
  <si>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</si>
  <si>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</si>
  <si>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</si>
  <si>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</si>
  <si>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</si>
  <si>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</si>
  <si>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</si>
  <si>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</si>
  <si>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</si>
  <si>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</si>
  <si>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</si>
  <si>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</si>
  <si>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</si>
  <si>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</si>
  <si>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</si>
  <si>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</si>
  <si>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</si>
  <si>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</si>
  <si>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</si>
  <si>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</si>
  <si>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</si>
  <si>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</si>
  <si>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</si>
  <si>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</si>
  <si>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</si>
  <si>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</si>
  <si>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</si>
  <si>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</si>
  <si>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</si>
  <si>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</si>
  <si>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</si>
  <si>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</si>
  <si>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</si>
  <si>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</si>
  <si>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</si>
  <si>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</si>
  <si>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</si>
  <si>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</si>
  <si>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</si>
  <si>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</si>
  <si>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</si>
  <si>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</si>
  <si>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</si>
  <si>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</si>
  <si>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</si>
  <si>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</si>
  <si>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</si>
  <si>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</si>
  <si>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</si>
  <si>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</si>
  <si>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</si>
  <si>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</si>
  <si>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</si>
  <si>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</si>
  <si>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</si>
  <si>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</si>
  <si>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</si>
  <si>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</si>
  <si>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</si>
  <si>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</si>
  <si>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</si>
  <si>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</si>
  <si>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</si>
  <si>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</si>
  <si>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</si>
  <si>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</si>
  <si>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</si>
  <si>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</si>
  <si>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</si>
  <si>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</si>
  <si>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</si>
  <si>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</si>
  <si>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</si>
  <si>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</si>
  <si>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</si>
  <si>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</si>
  <si>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</si>
  <si>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</si>
  <si>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</si>
  <si>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</si>
  <si>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</si>
  <si>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</si>
  <si>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</si>
  <si>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</si>
  <si>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</si>
  <si>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</si>
  <si>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</si>
  <si>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</si>
  <si>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</si>
  <si>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</si>
  <si>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</si>
  <si>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</si>
  <si>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</si>
  <si>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</si>
  <si>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</si>
  <si>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</si>
  <si>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</si>
  <si>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</si>
  <si>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</si>
  <si>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</si>
  <si>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</si>
  <si>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</si>
  <si>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</si>
  <si>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</si>
  <si>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</si>
  <si>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</si>
  <si>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</si>
  <si>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</si>
  <si>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</si>
  <si>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</si>
  <si>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</si>
  <si>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</si>
  <si>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</si>
  <si>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</si>
  <si>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</si>
  <si>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</si>
  <si>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</si>
  <si>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</si>
  <si>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</si>
  <si>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</si>
  <si>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</si>
  <si>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</si>
  <si>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</si>
  <si>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</si>
  <si>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</si>
  <si>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</si>
  <si>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</si>
  <si>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</si>
  <si>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</si>
  <si>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</si>
  <si>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</si>
  <si>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</si>
  <si>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</si>
  <si>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</si>
  <si>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</si>
  <si>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</si>
  <si>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</si>
  <si>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</si>
  <si>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</si>
  <si>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</si>
  <si>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</si>
  <si>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</si>
  <si>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</si>
  <si>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</si>
  <si>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</si>
  <si>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</si>
  <si>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</si>
  <si>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</si>
  <si>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</si>
  <si>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</si>
  <si>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</si>
  <si>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</si>
  <si>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</si>
  <si>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</si>
  <si>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</si>
  <si>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</si>
  <si>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</si>
  <si>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</si>
  <si>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</si>
  <si>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</si>
  <si>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</si>
  <si>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</si>
  <si>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</si>
  <si>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</si>
  <si>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</si>
  <si>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</si>
  <si>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</si>
  <si>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</si>
  <si>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</si>
  <si>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</si>
  <si>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</si>
  <si>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</si>
  <si>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</si>
  <si>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</si>
  <si>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</si>
  <si>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</si>
  <si>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</si>
  <si>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</si>
  <si>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</si>
  <si>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</si>
  <si>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</si>
  <si>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</si>
  <si>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</si>
  <si>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</si>
  <si>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</si>
  <si>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</si>
  <si>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</si>
  <si>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</si>
  <si>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</si>
  <si>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</si>
  <si>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</si>
  <si>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</si>
  <si>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</si>
  <si>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</si>
  <si>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</si>
  <si>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</si>
  <si>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</si>
  <si>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</si>
  <si>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</si>
  <si>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</si>
  <si>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</si>
  <si>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</si>
  <si>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</si>
  <si>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</si>
  <si>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</si>
  <si>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</si>
  <si>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</si>
  <si>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</si>
  <si>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</si>
  <si>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</si>
  <si>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</si>
  <si>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</si>
  <si>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</si>
  <si>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</si>
  <si>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</si>
  <si>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</si>
  <si>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</si>
  <si>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</si>
  <si>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</si>
  <si>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</si>
  <si>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</si>
  <si>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</si>
  <si>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</si>
  <si>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</si>
  <si>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</si>
  <si>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</si>
  <si>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</si>
  <si>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</si>
  <si>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</si>
  <si>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</si>
  <si>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</si>
  <si>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</si>
  <si>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</si>
  <si>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</si>
  <si>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</si>
  <si>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</si>
  <si>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</si>
  <si>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</si>
  <si>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</si>
  <si>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</si>
  <si>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</si>
  <si>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</si>
  <si>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</si>
  <si>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</si>
  <si>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</si>
  <si>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</si>
  <si>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</si>
  <si>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</si>
  <si>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</si>
  <si>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</si>
  <si>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</si>
  <si>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</si>
  <si>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</si>
  <si>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</si>
  <si>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</si>
  <si>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</si>
  <si>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</si>
  <si>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</si>
  <si>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</si>
  <si>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</si>
  <si>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</si>
  <si>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</si>
  <si>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</si>
  <si>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</si>
  <si>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</si>
  <si>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</si>
  <si>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</si>
  <si>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</si>
  <si>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</si>
  <si>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</si>
  <si>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</si>
  <si>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</si>
  <si>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</si>
  <si>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</si>
  <si>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</si>
  <si>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</si>
  <si>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</si>
  <si>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</si>
  <si>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</si>
  <si>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</si>
  <si>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</si>
  <si>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</si>
  <si>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</si>
  <si>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</si>
  <si>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</si>
  <si>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</si>
  <si>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</si>
  <si>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</si>
  <si>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</si>
  <si>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</si>
  <si>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</si>
  <si>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</si>
  <si>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</si>
  <si>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</si>
  <si>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</si>
  <si>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</si>
  <si>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</si>
  <si>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</si>
  <si>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</si>
  <si>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</si>
  <si>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</si>
  <si>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</si>
  <si>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</si>
  <si>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</si>
  <si>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</si>
  <si>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</si>
  <si>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</si>
  <si>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</si>
  <si>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</si>
  <si>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</si>
  <si>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</si>
  <si>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</si>
  <si>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</si>
  <si>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</si>
  <si>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</si>
  <si>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</si>
  <si>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</si>
  <si>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</si>
  <si>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</si>
  <si>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</si>
  <si>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</si>
  <si>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</si>
  <si>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</si>
  <si>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</si>
  <si>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</si>
  <si>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</si>
  <si>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</si>
  <si>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</si>
  <si>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</si>
  <si>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</si>
  <si>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</si>
  <si>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</si>
  <si>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</si>
  <si>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</si>
  <si>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</si>
  <si>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</si>
  <si>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</si>
  <si>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</si>
  <si>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</si>
  <si>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</si>
  <si>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</si>
  <si>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</si>
  <si>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</si>
  <si>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</si>
  <si>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</si>
  <si>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</si>
  <si>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</si>
  <si>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</si>
  <si>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</si>
  <si>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</si>
  <si>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</si>
  <si>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</si>
  <si>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</si>
  <si>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</si>
  <si>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</si>
  <si>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</si>
  <si>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</si>
  <si>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</si>
  <si>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</si>
  <si>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</si>
  <si>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</si>
  <si>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</si>
  <si>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</si>
  <si>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</si>
  <si>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</si>
  <si>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</si>
  <si>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</si>
  <si>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</si>
  <si>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</si>
  <si>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</si>
  <si>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</si>
  <si>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</si>
  <si>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</si>
  <si>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</si>
  <si>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</si>
  <si>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</si>
  <si>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</si>
  <si>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</si>
  <si>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</si>
  <si>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</si>
  <si>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</si>
  <si>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</si>
  <si>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</si>
  <si>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</si>
  <si>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</si>
  <si>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</si>
  <si>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</si>
  <si>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</si>
  <si>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</si>
  <si>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</si>
  <si>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</si>
  <si>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</si>
  <si>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</si>
  <si>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</si>
  <si>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</si>
  <si>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</si>
  <si>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</si>
  <si>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</si>
  <si>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</si>
  <si>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</si>
  <si>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</si>
  <si>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</si>
  <si>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</si>
  <si>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</si>
  <si>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</si>
  <si>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</si>
  <si>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</si>
  <si>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</si>
  <si>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</si>
  <si>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</si>
  <si>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</si>
  <si>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</si>
  <si>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</si>
  <si>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</si>
  <si>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</si>
  <si>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</si>
  <si>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</si>
  <si>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</si>
  <si>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</si>
  <si>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</si>
  <si>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</si>
  <si>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</si>
  <si>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</si>
  <si>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</si>
  <si>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</si>
  <si>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</si>
  <si>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</si>
  <si>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</si>
  <si>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</si>
  <si>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</si>
  <si>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</si>
  <si>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</si>
  <si>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</si>
  <si>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</si>
  <si>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</si>
  <si>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</si>
  <si>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</si>
  <si>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</si>
  <si>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</si>
  <si>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</si>
  <si>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</si>
  <si>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</si>
  <si>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</si>
  <si>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</si>
  <si>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</si>
  <si>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</si>
  <si>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</si>
  <si>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</si>
  <si>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</si>
  <si>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</si>
  <si>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</si>
  <si>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</si>
  <si>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</si>
  <si>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</si>
  <si>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</si>
  <si>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</si>
  <si>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</si>
  <si>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</si>
  <si>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</si>
  <si>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</si>
  <si>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</si>
  <si>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</si>
  <si>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</si>
  <si>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</si>
  <si>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</si>
  <si>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</si>
  <si>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</si>
  <si>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</si>
  <si>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</si>
  <si>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</si>
  <si>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</si>
  <si>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</si>
  <si>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</si>
  <si>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</si>
  <si>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</si>
  <si>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</si>
  <si>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</si>
  <si>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</si>
  <si>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</si>
  <si>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</si>
  <si>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</si>
  <si>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</si>
  <si>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</si>
  <si>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</si>
  <si>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</si>
  <si>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</si>
  <si>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</si>
  <si>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</si>
  <si>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</si>
  <si>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</si>
  <si>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</si>
  <si>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</si>
  <si>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</si>
  <si>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</si>
  <si>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</si>
  <si>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</si>
  <si>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</si>
  <si>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</si>
  <si>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</si>
  <si>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</si>
  <si>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</si>
  <si>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</si>
  <si>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</si>
  <si>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</si>
  <si>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</si>
  <si>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</si>
  <si>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</si>
  <si>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</si>
  <si>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</si>
  <si>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</si>
  <si>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</si>
  <si>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</si>
  <si>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</si>
  <si>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</si>
  <si>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</si>
  <si>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</si>
  <si>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</si>
  <si>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</si>
  <si>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</si>
  <si>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</si>
  <si>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</si>
  <si>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</si>
  <si>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</si>
  <si>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</si>
  <si>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</si>
  <si>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</si>
  <si>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</si>
  <si>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</si>
  <si>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</si>
  <si>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</si>
  <si>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</si>
  <si>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</si>
  <si>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</si>
  <si>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</si>
  <si>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</si>
  <si>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</si>
  <si>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</si>
  <si>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</si>
  <si>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</si>
  <si>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</si>
  <si>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</si>
  <si>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</si>
  <si>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</si>
  <si>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</si>
  <si>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</si>
  <si>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</si>
  <si>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</si>
  <si>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</si>
  <si>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</si>
  <si>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</si>
  <si>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</si>
  <si>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</si>
  <si>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</si>
  <si>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</si>
  <si>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</si>
  <si>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</si>
  <si>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</si>
  <si>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</si>
  <si>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</si>
  <si>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</si>
  <si>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</si>
  <si>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</si>
  <si>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</si>
  <si>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</si>
  <si>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</si>
  <si>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</si>
  <si>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</si>
  <si>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</si>
  <si>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</si>
  <si>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</si>
  <si>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</si>
  <si>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</si>
  <si>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</si>
  <si>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</si>
  <si>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</si>
  <si>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</si>
  <si>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</si>
  <si>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</si>
  <si>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</si>
  <si>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</si>
  <si>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</si>
  <si>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</si>
  <si>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</si>
  <si>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</si>
  <si>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</si>
  <si>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</si>
  <si>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</si>
  <si>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</si>
  <si>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</si>
  <si>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</si>
  <si>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</si>
  <si>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</si>
  <si>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</si>
  <si>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</si>
  <si>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</si>
  <si>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</si>
  <si>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</si>
  <si>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</si>
  <si>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</si>
  <si>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</si>
  <si>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</si>
  <si>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</si>
  <si>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</si>
  <si>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</si>
  <si>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</si>
  <si>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</si>
  <si>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</si>
  <si>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</si>
  <si>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</si>
  <si>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</si>
  <si>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</si>
  <si>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</si>
  <si>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</si>
  <si>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</si>
  <si>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</si>
  <si>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</si>
  <si>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</si>
  <si>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</si>
  <si>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</si>
  <si>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</si>
  <si>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</si>
  <si>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</si>
  <si>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</si>
  <si>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</si>
  <si>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</si>
  <si>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</si>
  <si>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</si>
  <si>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</si>
  <si>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</si>
  <si>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</si>
  <si>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</si>
  <si>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</si>
  <si>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</si>
  <si>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</si>
  <si>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</si>
  <si>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</si>
  <si>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</si>
  <si>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</si>
  <si>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</si>
  <si>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</si>
  <si>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</si>
  <si>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</si>
  <si>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</si>
  <si>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</si>
  <si>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</si>
  <si>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</si>
  <si>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</si>
  <si>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</si>
  <si>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</si>
  <si>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</si>
  <si>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</si>
  <si>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</si>
  <si>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</si>
  <si>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</si>
  <si>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</si>
  <si>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</si>
  <si>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</si>
  <si>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</si>
  <si>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</si>
  <si>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</si>
  <si>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</si>
  <si>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</si>
  <si>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</si>
  <si>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</si>
  <si>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</si>
  <si>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</si>
  <si>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</si>
  <si>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</si>
  <si>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</si>
  <si>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</si>
  <si>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</si>
  <si>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</si>
  <si>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</si>
  <si>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</si>
  <si>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</si>
  <si>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</si>
  <si>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</si>
  <si>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</si>
  <si>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</si>
  <si>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</si>
  <si>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</si>
  <si>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</si>
  <si>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</si>
  <si>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</si>
  <si>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</si>
  <si>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</si>
  <si>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</si>
  <si>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</si>
  <si>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</si>
  <si>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</si>
  <si>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</si>
  <si>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</si>
  <si>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</si>
  <si>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</si>
  <si>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</si>
  <si>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</si>
  <si>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</si>
  <si>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</si>
  <si>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</si>
  <si>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</si>
  <si>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</si>
  <si>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</si>
  <si>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</si>
  <si>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</si>
  <si>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</si>
  <si>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</si>
  <si>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</si>
  <si>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</si>
  <si>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</si>
  <si>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</si>
  <si>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</si>
  <si>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</si>
  <si>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</si>
  <si>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</si>
  <si>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</si>
  <si>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</si>
  <si>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</si>
  <si>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</si>
  <si>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</si>
  <si>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</si>
  <si>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</si>
  <si>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</si>
  <si>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</si>
  <si>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</si>
  <si>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</si>
  <si>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</si>
  <si>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</si>
  <si>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</si>
  <si>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</si>
  <si>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</si>
  <si>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</si>
  <si>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</si>
  <si>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</si>
  <si>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</si>
  <si>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</si>
  <si>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</si>
  <si>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</si>
  <si>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</si>
  <si>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</si>
  <si>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</si>
  <si>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</si>
  <si>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</si>
  <si>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</si>
  <si>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</si>
  <si>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</si>
  <si>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</si>
  <si>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</si>
  <si>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</si>
  <si>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</si>
  <si>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</si>
  <si>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</si>
  <si>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</si>
  <si>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</si>
  <si>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</si>
  <si>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</si>
  <si>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</si>
  <si>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</si>
  <si>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</si>
  <si>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</si>
  <si>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</si>
  <si>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</si>
  <si>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</si>
  <si>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</si>
  <si>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</si>
  <si>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</si>
  <si>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</si>
  <si>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</si>
  <si>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</si>
  <si>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</si>
  <si>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</si>
  <si>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</si>
  <si>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</si>
  <si>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</si>
  <si>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</si>
  <si>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</si>
  <si>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</si>
  <si>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</si>
  <si>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</si>
  <si>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</si>
  <si>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</si>
  <si>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</si>
  <si>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</si>
  <si>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</si>
  <si>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</si>
  <si>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</si>
  <si>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</si>
  <si>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</si>
  <si>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</si>
  <si>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</si>
  <si>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</si>
  <si>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</si>
  <si>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</si>
  <si>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</si>
  <si>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</si>
  <si>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</si>
  <si>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</si>
  <si>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</si>
  <si>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</si>
  <si>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</si>
  <si>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</si>
  <si>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</si>
  <si>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</si>
  <si>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</si>
  <si>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</si>
  <si>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</si>
  <si>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</si>
  <si>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</si>
  <si>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</si>
  <si>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</si>
  <si>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</si>
  <si>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</si>
  <si>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</si>
  <si>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</si>
  <si>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</si>
  <si>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</si>
  <si>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</si>
  <si>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</si>
  <si>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</si>
  <si>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</si>
  <si>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</si>
  <si>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</si>
  <si>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</si>
  <si>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</si>
  <si>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</si>
  <si>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</si>
  <si>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</si>
  <si>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</si>
  <si>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</si>
  <si>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</si>
  <si>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</si>
  <si>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</si>
  <si>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</si>
  <si>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</si>
  <si>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</si>
  <si>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</si>
  <si>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</si>
  <si>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</si>
  <si>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</si>
  <si>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</si>
  <si>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</si>
  <si>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</si>
  <si>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</si>
  <si>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</si>
  <si>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</si>
  <si>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</si>
  <si>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</si>
  <si>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</si>
  <si>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</si>
  <si>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</si>
  <si>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</si>
  <si>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</si>
  <si>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</si>
  <si>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</si>
  <si>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</si>
  <si>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</si>
  <si>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</si>
  <si>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</si>
  <si>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</si>
  <si>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</si>
  <si>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</si>
  <si>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</si>
  <si>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</si>
  <si>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</si>
  <si>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</si>
  <si>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</si>
  <si>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</si>
  <si>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</si>
  <si>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</si>
  <si>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</si>
  <si>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</si>
  <si>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</si>
  <si>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</si>
  <si>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</si>
  <si>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</si>
  <si>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</si>
  <si>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</si>
  <si>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</si>
  <si>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</si>
  <si>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</si>
  <si>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</si>
  <si>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</si>
  <si>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</si>
  <si>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</si>
  <si>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</si>
  <si>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</si>
  <si>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</si>
  <si>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</si>
  <si>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</si>
  <si>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</si>
  <si>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</si>
  <si>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</si>
  <si>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</si>
  <si>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</si>
  <si>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</si>
  <si>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</si>
  <si>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</si>
  <si>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</si>
  <si>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</si>
  <si>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</si>
  <si>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</si>
  <si>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</si>
  <si>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</si>
  <si>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</si>
  <si>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</si>
  <si>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</si>
  <si>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</si>
  <si>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</si>
  <si>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</si>
  <si>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</si>
  <si>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</si>
  <si>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</si>
  <si>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</si>
  <si>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</si>
  <si>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</si>
  <si>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</si>
  <si>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</si>
  <si>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</si>
  <si>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</si>
  <si>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</si>
  <si>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</si>
  <si>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</si>
  <si>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</si>
  <si>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</si>
  <si>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</si>
  <si>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</si>
  <si>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</si>
  <si>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</si>
  <si>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</si>
  <si>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</si>
  <si>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</si>
  <si>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</si>
  <si>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</si>
  <si>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</si>
  <si>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</si>
  <si>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</si>
  <si>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</si>
  <si>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</si>
  <si>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</si>
  <si>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</si>
  <si>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</si>
  <si>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</si>
  <si>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</si>
  <si>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</si>
  <si>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</si>
  <si>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</si>
  <si>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</si>
  <si>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</si>
  <si>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</si>
  <si>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</si>
  <si>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</si>
  <si>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</si>
  <si>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</si>
  <si>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</si>
  <si>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</si>
  <si>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</si>
  <si>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</si>
  <si>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</si>
  <si>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</si>
  <si>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</si>
  <si>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</si>
  <si>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</si>
  <si>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</si>
  <si>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</si>
  <si>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</si>
  <si>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</si>
  <si>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</si>
  <si>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</si>
  <si>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</si>
  <si>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</si>
  <si>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</si>
  <si>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</si>
  <si>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</si>
  <si>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</si>
  <si>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</si>
  <si>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</si>
  <si>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</si>
  <si>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</si>
  <si>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</si>
  <si>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</si>
  <si>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</si>
  <si>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</si>
  <si>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</si>
  <si>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</si>
  <si>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</si>
  <si>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</si>
  <si>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</si>
  <si>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</si>
  <si>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</si>
  <si>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</si>
  <si>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</si>
  <si>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</si>
  <si>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</si>
  <si>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</si>
  <si>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</si>
  <si>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</si>
  <si>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</si>
  <si>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</si>
  <si>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</si>
  <si>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</si>
  <si>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</si>
  <si>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</si>
  <si>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</si>
  <si>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</si>
  <si>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</si>
  <si>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</si>
  <si>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</si>
  <si>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</si>
  <si>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</si>
  <si>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</si>
  <si>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</si>
  <si>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</si>
  <si>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</si>
  <si>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</si>
  <si>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</si>
  <si>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</si>
  <si>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</si>
  <si>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</si>
  <si>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</si>
  <si>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</si>
  <si>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</si>
  <si>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</si>
  <si>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</si>
  <si>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</si>
  <si>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</si>
  <si>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</si>
  <si>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</si>
  <si>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</si>
  <si>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</si>
  <si>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</si>
  <si>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</si>
  <si>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</si>
  <si>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</si>
  <si>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</si>
  <si>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</si>
  <si>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</si>
  <si>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</si>
  <si>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</si>
  <si>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</si>
  <si>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</si>
  <si>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</si>
  <si>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</si>
  <si>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</si>
  <si>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</si>
  <si>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</si>
  <si>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</si>
  <si>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</si>
  <si>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</si>
  <si>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</si>
  <si>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</si>
  <si>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</si>
  <si>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</si>
  <si>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</si>
  <si>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</si>
  <si>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</si>
  <si>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</si>
  <si>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</si>
  <si>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</si>
  <si>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</si>
  <si>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</si>
  <si>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</si>
  <si>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</si>
  <si>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</si>
  <si>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</si>
  <si>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</si>
  <si>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</si>
  <si>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</si>
  <si>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</si>
  <si>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</si>
  <si>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</si>
  <si>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</si>
  <si>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</si>
  <si>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</si>
  <si>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</si>
  <si>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</si>
  <si>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</si>
  <si>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</si>
  <si>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</si>
  <si>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</si>
  <si>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</si>
  <si>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</si>
  <si>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</si>
  <si>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</si>
  <si>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</si>
  <si>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</si>
  <si>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</si>
  <si>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</si>
  <si>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</si>
  <si>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</si>
  <si>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</si>
  <si>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</si>
  <si>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</si>
  <si>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</si>
  <si>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</si>
  <si>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</si>
  <si>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</si>
  <si>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</si>
  <si>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</si>
  <si>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</si>
  <si>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</si>
  <si>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</si>
  <si>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</si>
  <si>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</si>
  <si>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</si>
  <si>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</si>
  <si>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</si>
  <si>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</si>
  <si>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</si>
  <si>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</si>
  <si>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</si>
  <si>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</si>
  <si>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</si>
  <si>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</si>
  <si>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</si>
  <si>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</si>
  <si>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</si>
  <si>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</si>
  <si>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</si>
  <si>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</si>
  <si>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</si>
  <si>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</si>
  <si>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</si>
  <si>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</si>
  <si>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</si>
  <si>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</si>
  <si>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</si>
  <si>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</si>
  <si>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</si>
  <si>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</si>
  <si>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</si>
  <si>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</si>
  <si>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</si>
  <si>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</si>
  <si>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</si>
  <si>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</si>
  <si>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</si>
  <si>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</si>
  <si>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</si>
  <si>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</si>
  <si>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</si>
  <si>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</si>
  <si>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</si>
  <si>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</si>
  <si>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</si>
  <si>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</si>
  <si>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</si>
  <si>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</si>
  <si>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</si>
  <si>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</si>
  <si>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</si>
  <si>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</si>
  <si>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</si>
  <si>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</si>
  <si>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</si>
  <si>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</si>
  <si>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</si>
  <si>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</si>
  <si>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</si>
  <si>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</si>
  <si>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</si>
  <si>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</si>
  <si>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</si>
  <si>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</si>
  <si>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</si>
  <si>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</si>
  <si>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</si>
  <si>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</si>
  <si>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</si>
  <si>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</si>
  <si>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</si>
  <si>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</si>
  <si>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</si>
  <si>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</si>
  <si>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</si>
  <si>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</si>
  <si>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</si>
  <si>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</si>
  <si>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</si>
  <si>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</si>
  <si>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</si>
  <si>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</si>
  <si>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</si>
  <si>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</si>
  <si>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</si>
  <si>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</si>
  <si>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</si>
  <si>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</si>
  <si>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</si>
  <si>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</si>
  <si>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</si>
  <si>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</si>
  <si>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</si>
  <si>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</si>
  <si>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</si>
  <si>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</si>
  <si>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</si>
  <si>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</si>
  <si>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</si>
  <si>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</si>
  <si>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</si>
  <si>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</si>
  <si>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</si>
  <si>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</si>
  <si>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</si>
  <si>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</si>
  <si>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</si>
  <si>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</si>
  <si>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</si>
  <si>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</si>
  <si>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</si>
  <si>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</si>
  <si>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</si>
  <si>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</si>
  <si>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</si>
  <si>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</si>
  <si>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</si>
  <si>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</si>
  <si>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</si>
  <si>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</si>
  <si>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</si>
  <si>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</si>
  <si>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</si>
  <si>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</si>
  <si>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</si>
  <si>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</si>
  <si>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</si>
  <si>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</si>
  <si>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</si>
  <si>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</si>
  <si>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</si>
  <si>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</si>
  <si>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</si>
  <si>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</si>
  <si>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</si>
  <si>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</si>
  <si>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</si>
  <si>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</si>
  <si>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</si>
  <si>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</si>
  <si>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</si>
  <si>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</si>
  <si>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</si>
  <si>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</si>
  <si>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</si>
  <si>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</si>
  <si>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</si>
  <si>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</si>
  <si>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</si>
  <si>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</si>
  <si>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</si>
  <si>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</si>
  <si>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</si>
  <si>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</si>
  <si>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</si>
  <si>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</si>
  <si>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</si>
  <si>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</si>
  <si>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</si>
  <si>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</si>
  <si>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</si>
  <si>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</si>
  <si>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</si>
  <si>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</si>
  <si>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</si>
  <si>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</si>
  <si>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</si>
  <si>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</si>
  <si>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</si>
  <si>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</si>
  <si>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</si>
  <si>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</si>
  <si>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</si>
  <si>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</si>
  <si>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</si>
  <si>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</si>
  <si>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</si>
  <si>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</si>
  <si>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</si>
  <si>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</si>
  <si>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</si>
  <si>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</si>
  <si>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</si>
  <si>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</si>
  <si>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</si>
  <si>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</si>
  <si>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</si>
  <si>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</si>
  <si>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</si>
  <si>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</si>
  <si>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</si>
  <si>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</si>
  <si>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</si>
  <si>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</si>
  <si>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</si>
  <si>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</si>
  <si>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</si>
  <si>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</si>
  <si>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</si>
  <si>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</si>
  <si>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</si>
  <si>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</si>
  <si>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</si>
  <si>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</si>
  <si>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</si>
  <si>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</si>
  <si>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</si>
  <si>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</si>
  <si>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</si>
  <si>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</si>
  <si>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</si>
  <si>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</si>
  <si>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</si>
  <si>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</si>
  <si>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</si>
  <si>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</si>
  <si>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</si>
  <si>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</si>
  <si>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</si>
  <si>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</si>
  <si>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</si>
  <si>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</si>
  <si>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</si>
  <si>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</si>
  <si>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</si>
  <si>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</si>
  <si>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</si>
  <si>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</si>
  <si>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</si>
  <si>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</si>
  <si>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</si>
  <si>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</si>
  <si>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</si>
  <si>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</si>
  <si>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</si>
  <si>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</si>
  <si>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</si>
  <si>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</si>
  <si>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</si>
  <si>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</si>
  <si>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</si>
  <si>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</si>
  <si>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</si>
  <si>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</si>
  <si>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</si>
  <si>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</si>
  <si>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</si>
  <si>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</si>
  <si>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</si>
  <si>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</si>
  <si>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</si>
  <si>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</si>
  <si>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</si>
  <si>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</si>
  <si>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</si>
  <si>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</si>
  <si>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</si>
  <si>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</si>
  <si>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</si>
  <si>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</si>
  <si>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</si>
  <si>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</si>
  <si>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</si>
  <si>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</si>
  <si>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</si>
  <si>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</si>
  <si>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</si>
  <si>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</si>
  <si>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</si>
  <si>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</si>
  <si>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</si>
  <si>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</si>
  <si>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</si>
  <si>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</si>
  <si>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</si>
  <si>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</si>
  <si>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</si>
  <si>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</si>
  <si>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</si>
  <si>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</si>
  <si>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</si>
  <si>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</si>
  <si>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</si>
  <si>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</si>
  <si>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</si>
  <si>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</si>
  <si>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</si>
  <si>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</si>
  <si>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</si>
  <si>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</si>
  <si>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</si>
  <si>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</si>
  <si>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</si>
  <si>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</si>
  <si>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</si>
  <si>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</si>
  <si>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</si>
  <si>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</si>
  <si>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</si>
  <si>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</si>
  <si>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</si>
  <si>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</si>
  <si>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</si>
  <si>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</si>
  <si>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</si>
  <si>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</si>
  <si>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</si>
  <si>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</si>
  <si>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</si>
  <si>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</si>
  <si>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</si>
  <si>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</si>
  <si>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</si>
  <si>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</si>
  <si>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</si>
  <si>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</si>
  <si>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</si>
  <si>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</si>
  <si>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</si>
  <si>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</si>
  <si>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</si>
  <si>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</si>
  <si>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</si>
  <si>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</si>
  <si>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</si>
  <si>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</si>
  <si>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</si>
  <si>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</si>
  <si>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</si>
  <si>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</si>
  <si>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</si>
  <si>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</si>
  <si>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</si>
  <si>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</si>
  <si>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</si>
  <si>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</si>
  <si>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</si>
  <si>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</si>
  <si>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</si>
  <si>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</si>
  <si>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</si>
  <si>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</si>
  <si>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</si>
  <si>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</si>
  <si>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</si>
  <si>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</si>
  <si>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</si>
  <si>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</si>
  <si>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</si>
  <si>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</si>
  <si>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</si>
  <si>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</si>
  <si>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</si>
  <si>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</si>
  <si>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</si>
  <si>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</si>
  <si>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</si>
  <si>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</si>
  <si>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</si>
  <si>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</si>
  <si>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</si>
  <si>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</si>
  <si>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</si>
  <si>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</si>
  <si>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</si>
  <si>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</si>
  <si>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</si>
  <si>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</si>
  <si>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</si>
  <si>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</si>
  <si>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</si>
  <si>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</si>
  <si>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</si>
  <si>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</si>
  <si>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</si>
  <si>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</si>
  <si>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</si>
  <si>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</si>
  <si>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</si>
  <si>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</si>
  <si>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</si>
  <si>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</si>
  <si>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</si>
  <si>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</si>
  <si>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</si>
  <si>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</si>
  <si>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</si>
  <si>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</si>
  <si>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</si>
  <si>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</si>
  <si>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</si>
  <si>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</si>
  <si>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</si>
  <si>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</si>
  <si>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</si>
  <si>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</si>
  <si>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</si>
  <si>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</si>
  <si>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</si>
  <si>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</si>
  <si>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</si>
  <si>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</si>
  <si>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</si>
  <si>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</si>
  <si>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</si>
  <si>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</si>
  <si>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</si>
  <si>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</si>
  <si>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</si>
  <si>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</si>
  <si>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</si>
  <si>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</si>
  <si>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</si>
  <si>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</si>
  <si>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</si>
  <si>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</si>
  <si>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</si>
  <si>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</si>
  <si>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</si>
  <si>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</si>
  <si>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</si>
  <si>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</si>
  <si>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</si>
  <si>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</si>
  <si>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</si>
  <si>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</si>
  <si>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</si>
  <si>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</si>
  <si>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</si>
  <si>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</si>
  <si>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</si>
  <si>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</si>
  <si>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</si>
  <si>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</si>
  <si>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</si>
  <si>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</si>
  <si>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</si>
  <si>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</si>
  <si>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</si>
  <si>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</si>
  <si>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</si>
  <si>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</si>
  <si>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</si>
  <si>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</si>
  <si>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</si>
  <si>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</si>
  <si>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</si>
  <si>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</si>
  <si>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</si>
  <si>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</si>
  <si>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</si>
  <si>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</si>
  <si>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</si>
  <si>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</si>
  <si>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</si>
  <si>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</si>
  <si>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</si>
  <si>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</si>
  <si>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</si>
  <si>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</si>
  <si>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</si>
  <si>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</si>
  <si>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</si>
  <si>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</si>
  <si>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</si>
  <si>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</si>
  <si>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</si>
  <si>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</si>
  <si>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</si>
  <si>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</si>
  <si>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</si>
  <si>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</si>
  <si>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</si>
  <si>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</si>
  <si>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</si>
  <si>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</si>
  <si>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</si>
  <si>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</si>
  <si>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</si>
  <si>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</si>
  <si>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</si>
  <si>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</si>
  <si>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</si>
  <si>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</si>
  <si>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</si>
  <si>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</si>
  <si>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</si>
  <si>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</si>
  <si>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</si>
  <si>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</si>
  <si>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</si>
  <si>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</si>
  <si>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</si>
  <si>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</si>
  <si>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</si>
  <si>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</si>
  <si>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</si>
  <si>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</si>
  <si>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</si>
  <si>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</si>
  <si>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</si>
  <si>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</si>
  <si>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</si>
  <si>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</si>
  <si>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</si>
  <si>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</si>
  <si>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</si>
  <si>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</si>
  <si>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</si>
  <si>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</si>
  <si>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</si>
  <si>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</si>
  <si>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</si>
  <si>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</si>
  <si>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</si>
  <si>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</si>
  <si>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</si>
  <si>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</si>
  <si>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</si>
  <si>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</si>
  <si>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</si>
  <si>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</si>
  <si>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</si>
  <si>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</si>
  <si>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</si>
  <si>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</si>
  <si>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</si>
  <si>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</si>
  <si>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</si>
  <si>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</si>
  <si>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</si>
  <si>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</si>
  <si>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</si>
  <si>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</si>
  <si>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</si>
  <si>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</si>
  <si>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</si>
  <si>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</si>
  <si>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</si>
  <si>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</si>
  <si>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</si>
  <si>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</si>
  <si>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</si>
  <si>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</si>
  <si>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</si>
  <si>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</si>
  <si>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</si>
  <si>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</si>
  <si>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</si>
  <si>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</si>
  <si>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</si>
  <si>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</si>
  <si>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</si>
  <si>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</si>
  <si>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</si>
  <si>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</si>
  <si>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</si>
  <si>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</si>
  <si>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</si>
  <si>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</si>
  <si>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</si>
  <si>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</si>
  <si>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</si>
  <si>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</si>
  <si>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</si>
  <si>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</si>
  <si>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</si>
  <si>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</si>
  <si>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</si>
  <si>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</si>
  <si>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</si>
  <si>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</si>
  <si>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</si>
  <si>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</si>
  <si>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</si>
  <si>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</si>
  <si>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</si>
  <si>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</si>
  <si>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</si>
  <si>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</si>
  <si>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</si>
  <si>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</si>
  <si>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</si>
  <si>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</si>
  <si>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</si>
  <si>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</si>
  <si>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</si>
  <si>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</si>
  <si>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</si>
  <si>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</si>
  <si>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</si>
  <si>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</si>
  <si>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</si>
  <si>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</si>
  <si>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</si>
  <si>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</si>
  <si>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</si>
  <si>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</si>
  <si>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</si>
  <si>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</si>
  <si>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</si>
  <si>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</si>
  <si>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</si>
  <si>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</si>
  <si>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</si>
  <si>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</si>
  <si>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</si>
  <si>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</si>
  <si>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</si>
  <si>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</si>
  <si>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</si>
  <si>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</si>
  <si>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</si>
  <si>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</si>
  <si>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</si>
  <si>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</si>
  <si>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</si>
  <si>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</si>
  <si>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</si>
  <si>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</si>
  <si>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</si>
  <si>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</si>
  <si>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</si>
  <si>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</si>
  <si>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</si>
  <si>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</si>
  <si>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</si>
  <si>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</si>
  <si>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</si>
  <si>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</si>
  <si>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</si>
  <si>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</si>
  <si>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</si>
  <si>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</si>
  <si>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</si>
  <si>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</si>
  <si>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</si>
  <si>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</si>
  <si>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</si>
  <si>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</si>
  <si>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</si>
  <si>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</si>
  <si>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</si>
  <si>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</si>
  <si>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</si>
  <si>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</si>
  <si>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</si>
  <si>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</si>
  <si>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</si>
  <si>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</si>
  <si>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</si>
  <si>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</si>
  <si>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</si>
  <si>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</si>
  <si>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</si>
  <si>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</si>
  <si>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</si>
  <si>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</si>
  <si>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</si>
  <si>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</si>
  <si>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</si>
  <si>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</si>
  <si>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</si>
  <si>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</si>
  <si>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</si>
  <si>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</si>
  <si>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</si>
  <si>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</si>
  <si>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</si>
  <si>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</si>
  <si>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</si>
  <si>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</si>
  <si>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</si>
  <si>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</si>
  <si>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</si>
  <si>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</si>
  <si>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</si>
  <si>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</si>
  <si>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</si>
  <si>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</si>
  <si>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</si>
  <si>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</si>
  <si>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</si>
  <si>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</si>
  <si>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</si>
  <si>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</si>
  <si>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</si>
  <si>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</si>
  <si>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</si>
  <si>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</si>
  <si>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</si>
  <si>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</si>
  <si>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</si>
  <si>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</si>
  <si>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</si>
  <si>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</si>
  <si>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</si>
  <si>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</si>
  <si>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</si>
  <si>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</si>
  <si>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</si>
  <si>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</si>
  <si>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</si>
  <si>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</si>
  <si>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</si>
  <si>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</si>
  <si>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</si>
  <si>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</si>
  <si>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</si>
  <si>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</si>
  <si>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</si>
  <si>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</si>
  <si>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</si>
  <si>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</si>
  <si>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</si>
  <si>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</si>
  <si>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</si>
  <si>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</si>
  <si>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</si>
  <si>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</si>
  <si>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</si>
  <si>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</si>
  <si>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</si>
  <si>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</si>
  <si>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</si>
  <si>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</si>
  <si>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</si>
  <si>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</si>
  <si>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</si>
  <si>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</si>
  <si>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</si>
  <si>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</si>
  <si>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</si>
  <si>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</si>
  <si>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</si>
  <si>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</si>
  <si>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</si>
  <si>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</si>
  <si>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</si>
  <si>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</si>
  <si>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</si>
  <si>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</si>
  <si>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</si>
  <si>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</si>
  <si>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</si>
  <si>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</si>
  <si>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</si>
  <si>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</si>
  <si>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</si>
  <si>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</si>
  <si>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</si>
  <si>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</si>
  <si>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</si>
  <si>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</si>
  <si>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</si>
  <si>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</si>
  <si>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</si>
  <si>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</si>
  <si>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</si>
  <si>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</si>
  <si>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</si>
  <si>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</si>
  <si>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</si>
  <si>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</si>
  <si>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</si>
  <si>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</si>
  <si>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</si>
  <si>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</si>
  <si>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</si>
  <si>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</si>
  <si>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</si>
  <si>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</si>
  <si>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</si>
  <si>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</si>
  <si>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</si>
  <si>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</si>
  <si>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</si>
  <si>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</si>
  <si>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</si>
  <si>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</si>
  <si>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</si>
  <si>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</si>
  <si>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</si>
  <si>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</si>
  <si>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</si>
  <si>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</si>
  <si>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</si>
  <si>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</si>
  <si>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</si>
  <si>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</si>
  <si>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</si>
  <si>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</si>
  <si>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</si>
  <si>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</si>
  <si>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</si>
  <si>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</si>
  <si>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</si>
  <si>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</si>
  <si>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</si>
  <si>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</si>
  <si>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</si>
  <si>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</si>
  <si>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</si>
  <si>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</si>
  <si>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</si>
  <si>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</si>
  <si>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</si>
  <si>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</si>
  <si>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</si>
  <si>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</si>
  <si>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</si>
  <si>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</si>
  <si>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</si>
  <si>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</si>
  <si>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</si>
  <si>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</si>
  <si>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</si>
  <si>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</si>
  <si>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</si>
  <si>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</si>
  <si>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</si>
  <si>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</si>
  <si>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</si>
  <si>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</si>
  <si>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</si>
  <si>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</si>
  <si>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</si>
  <si>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</si>
  <si>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</si>
  <si>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</si>
  <si>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</si>
  <si>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</si>
  <si>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</si>
  <si>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</si>
  <si>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</si>
  <si>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</si>
  <si>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</si>
  <si>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</si>
  <si>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</si>
  <si>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</si>
  <si>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</si>
  <si>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</si>
  <si>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</si>
  <si>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</si>
  <si>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</si>
  <si>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</si>
  <si>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</si>
  <si>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</si>
  <si>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</si>
  <si>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</si>
  <si>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</si>
  <si>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</si>
  <si>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</si>
  <si>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</si>
  <si>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</si>
  <si>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</si>
  <si>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</si>
  <si>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</si>
  <si>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</si>
  <si>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</si>
  <si>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</si>
  <si>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</si>
  <si>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</si>
  <si>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</si>
  <si>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</si>
  <si>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</si>
  <si>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</si>
  <si>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</si>
  <si>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</si>
  <si>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</si>
  <si>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</si>
  <si>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</si>
  <si>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</si>
  <si>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</si>
  <si>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</si>
  <si>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</si>
  <si>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</si>
  <si>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</si>
  <si>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</si>
  <si>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</si>
  <si>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</si>
  <si>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</si>
  <si>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</si>
  <si>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</si>
  <si>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</si>
  <si>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</si>
  <si>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</si>
  <si>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</si>
  <si>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</si>
  <si>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</si>
  <si>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</si>
  <si>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</si>
  <si>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</si>
  <si>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</si>
  <si>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</si>
  <si>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</si>
  <si>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</si>
  <si>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</si>
  <si>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</si>
  <si>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</si>
  <si>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</si>
  <si>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</si>
  <si>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</si>
  <si>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</si>
  <si>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</si>
  <si>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</si>
  <si>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</si>
  <si>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</si>
  <si>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</si>
  <si>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</si>
  <si>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</si>
  <si>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</si>
  <si>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</si>
  <si>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</si>
  <si>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</si>
  <si>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</si>
  <si>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</si>
  <si>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</si>
  <si>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</si>
  <si>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</si>
  <si>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</si>
  <si>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</si>
  <si>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</si>
  <si>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</si>
  <si>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</si>
  <si>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</si>
  <si>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</si>
  <si>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</si>
  <si>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</si>
  <si>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</si>
  <si>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</si>
  <si>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</si>
  <si>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</si>
  <si>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</si>
  <si>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</si>
  <si>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</si>
  <si>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</si>
  <si>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</si>
  <si>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</si>
  <si>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</si>
  <si>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</si>
  <si>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</si>
  <si>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</si>
  <si>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</si>
  <si>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</si>
  <si>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</si>
  <si>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</si>
  <si>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</si>
  <si>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</si>
  <si>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</si>
  <si>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</si>
  <si>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</si>
  <si>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</si>
  <si>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</si>
  <si>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</si>
  <si>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</si>
  <si>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</si>
  <si>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</si>
  <si>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</si>
  <si>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</si>
  <si>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</si>
  <si>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</si>
  <si>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</si>
  <si>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</si>
  <si>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</si>
  <si>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</si>
  <si>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</si>
  <si>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</si>
  <si>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</si>
  <si>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</si>
  <si>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</si>
  <si>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</si>
  <si>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</si>
  <si>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</si>
  <si>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</si>
  <si>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</si>
  <si>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</si>
  <si>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</si>
  <si>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</si>
  <si>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</si>
  <si>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</si>
  <si>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</si>
  <si>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</si>
  <si>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</si>
  <si>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</si>
  <si>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</si>
  <si>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</si>
  <si>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</si>
  <si>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</si>
  <si>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</si>
  <si>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</si>
  <si>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</si>
  <si>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</si>
  <si>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</si>
  <si>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</si>
  <si>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</si>
  <si>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</si>
  <si>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</si>
  <si>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</si>
  <si>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</si>
  <si>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</si>
  <si>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</si>
  <si>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</si>
  <si>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</si>
  <si>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</si>
  <si>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</si>
  <si>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</si>
  <si>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</si>
  <si>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</si>
  <si>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</si>
  <si>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</si>
  <si>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</si>
  <si>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</si>
  <si>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</si>
  <si>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</si>
  <si>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</si>
  <si>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</si>
  <si>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</si>
  <si>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</si>
  <si>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</si>
  <si>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</si>
  <si>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</si>
  <si>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</si>
  <si>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</si>
  <si>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</si>
  <si>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</si>
  <si>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</si>
  <si>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</si>
  <si>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</si>
  <si>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</si>
  <si>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</si>
  <si>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</si>
  <si>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</si>
  <si>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</si>
  <si>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</si>
  <si>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</si>
  <si>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</si>
  <si>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</si>
  <si>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</si>
  <si>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</si>
  <si>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</si>
  <si>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</si>
  <si>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</si>
  <si>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</si>
  <si>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</si>
  <si>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</si>
  <si>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</si>
  <si>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</si>
  <si>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</si>
  <si>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</si>
  <si>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</si>
  <si>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</si>
  <si>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</si>
  <si>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</si>
  <si>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</si>
  <si>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</si>
  <si>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</si>
  <si>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</si>
  <si>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</si>
  <si>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</si>
  <si>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</si>
  <si>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</si>
  <si>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</si>
  <si>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</si>
  <si>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</si>
  <si>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</si>
  <si>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</si>
  <si>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</si>
  <si>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</si>
  <si>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</si>
  <si>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</si>
  <si>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</si>
  <si>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</si>
  <si>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</si>
  <si>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</si>
  <si>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</si>
  <si>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</si>
  <si>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</si>
  <si>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</si>
  <si>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</si>
  <si>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</si>
  <si>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</si>
  <si>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</si>
  <si>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</si>
  <si>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</si>
  <si>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</si>
  <si>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</si>
  <si>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</si>
  <si>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</si>
  <si>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</si>
  <si>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</si>
  <si>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</si>
  <si>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</si>
  <si>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</si>
  <si>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</si>
  <si>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</si>
  <si>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</si>
  <si>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</si>
  <si>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</si>
  <si>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</si>
  <si>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</si>
  <si>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</si>
  <si>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</si>
  <si>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</si>
  <si>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</si>
  <si>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</si>
  <si>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</si>
  <si>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</si>
  <si>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</si>
  <si>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</si>
  <si>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</si>
  <si>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</si>
  <si>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</si>
  <si>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</si>
  <si>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</si>
  <si>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</si>
  <si>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</si>
  <si>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</si>
  <si>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</si>
  <si>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</si>
  <si>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</si>
  <si>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</si>
  <si>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</si>
  <si>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</si>
  <si>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</si>
  <si>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</si>
  <si>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</si>
  <si>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</si>
  <si>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</si>
  <si>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</si>
  <si>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</si>
  <si>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</si>
  <si>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</si>
  <si>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</si>
  <si>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</si>
  <si>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</si>
  <si>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</si>
  <si>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</si>
  <si>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</si>
  <si>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</si>
  <si>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</si>
  <si>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</si>
  <si>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</si>
  <si>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</si>
  <si>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</si>
  <si>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</si>
  <si>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</si>
  <si>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</si>
  <si>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</si>
  <si>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</si>
  <si>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</si>
  <si>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</si>
  <si>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</si>
  <si>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</si>
  <si>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</si>
  <si>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</si>
  <si>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</si>
  <si>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</si>
  <si>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</si>
  <si>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</si>
  <si>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</si>
  <si>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</si>
  <si>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</si>
  <si>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</si>
  <si>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</si>
  <si>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</si>
  <si>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</si>
  <si>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</si>
  <si>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</si>
  <si>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</si>
  <si>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</si>
  <si>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</si>
  <si>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</si>
  <si>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</si>
  <si>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</si>
  <si>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</si>
  <si>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</si>
  <si>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</si>
  <si>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</si>
  <si>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</si>
  <si>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</si>
  <si>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</si>
  <si>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</si>
  <si>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</si>
  <si>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</si>
  <si>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</si>
  <si>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</si>
  <si>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</si>
  <si>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</si>
  <si>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</si>
  <si>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</si>
  <si>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</si>
  <si>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</si>
  <si>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</si>
  <si>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</si>
  <si>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</si>
  <si>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</si>
  <si>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</si>
  <si>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</si>
  <si>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</si>
  <si>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</si>
  <si>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</si>
  <si>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</si>
  <si>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</si>
  <si>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</si>
  <si>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</si>
  <si>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</si>
  <si>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</si>
  <si>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</si>
  <si>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</si>
  <si>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</si>
  <si>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</si>
  <si>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</si>
  <si>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</si>
  <si>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</si>
  <si>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</si>
  <si>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</si>
  <si>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</si>
  <si>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</si>
  <si>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</si>
  <si>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</si>
  <si>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</si>
  <si>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</si>
  <si>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</si>
  <si>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</si>
  <si>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</si>
  <si>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</si>
  <si>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</si>
  <si>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</si>
  <si>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</si>
  <si>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</si>
  <si>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</si>
  <si>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</si>
  <si>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</si>
  <si>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</si>
  <si>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</si>
  <si>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</si>
  <si>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</si>
  <si>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</si>
  <si>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</si>
  <si>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</si>
  <si>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</si>
  <si>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</si>
  <si>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</si>
  <si>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</si>
  <si>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</si>
  <si>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</si>
  <si>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</si>
  <si>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</si>
  <si>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</si>
  <si>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</si>
  <si>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</si>
  <si>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</si>
  <si>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</si>
  <si>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</si>
  <si>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</si>
  <si>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</si>
  <si>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</si>
  <si>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</si>
  <si>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</si>
  <si>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</si>
  <si>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</si>
  <si>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</si>
  <si>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</si>
  <si>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</si>
  <si>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</si>
  <si>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</si>
  <si>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</si>
  <si>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</si>
  <si>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</si>
  <si>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</si>
  <si>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</si>
  <si>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</si>
  <si>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</si>
  <si>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</si>
  <si>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</si>
  <si>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</si>
  <si>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</si>
  <si>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</si>
  <si>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</si>
  <si>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</si>
  <si>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</si>
  <si>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</si>
  <si>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</si>
  <si>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</si>
  <si>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</si>
  <si>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</si>
  <si>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</si>
  <si>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</si>
  <si>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</si>
  <si>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</si>
  <si>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</si>
  <si>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</si>
  <si>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</si>
  <si>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</si>
  <si>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</si>
  <si>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</si>
  <si>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</si>
  <si>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</si>
  <si>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</si>
  <si>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</si>
  <si>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</si>
  <si>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</si>
  <si>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</si>
  <si>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</si>
  <si>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</si>
  <si>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</si>
  <si>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</si>
  <si>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</si>
  <si>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</si>
  <si>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</si>
  <si>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</si>
  <si>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</si>
  <si>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</si>
  <si>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</si>
  <si>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</si>
  <si>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</si>
  <si>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</si>
  <si>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</si>
  <si>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</si>
  <si>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</si>
  <si>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</si>
  <si>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</si>
  <si>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</si>
  <si>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</si>
  <si>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</si>
  <si>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</si>
  <si>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</si>
  <si>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</si>
  <si>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</si>
  <si>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</si>
  <si>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</si>
  <si>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</si>
  <si>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</si>
  <si>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</si>
  <si>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</si>
  <si>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</si>
  <si>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</si>
  <si>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</si>
  <si>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</si>
  <si>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</si>
  <si>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</si>
  <si>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</si>
  <si>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</si>
  <si>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</si>
  <si>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</si>
  <si>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</si>
  <si>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</si>
  <si>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</si>
  <si>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</si>
  <si>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</si>
  <si>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</si>
  <si>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</si>
  <si>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</si>
  <si>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</si>
  <si>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</si>
  <si>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</si>
  <si>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</si>
  <si>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</si>
  <si>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</si>
  <si>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</si>
  <si>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</si>
  <si>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</si>
  <si>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</si>
  <si>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</si>
  <si>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</si>
  <si>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</si>
  <si>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</si>
  <si>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</si>
  <si>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</si>
  <si>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</si>
  <si>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</si>
  <si>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</si>
  <si>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</si>
  <si>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</si>
  <si>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</si>
  <si>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</si>
  <si>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</si>
  <si>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</si>
  <si>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</si>
  <si>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</si>
  <si>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</si>
  <si>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</si>
  <si>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</si>
  <si>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</si>
  <si>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</si>
  <si>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</si>
  <si>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</si>
  <si>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</si>
  <si>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</si>
  <si>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</si>
  <si>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</si>
  <si>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</si>
  <si>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</si>
  <si>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</si>
  <si>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</si>
  <si>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</si>
  <si>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</si>
  <si>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</si>
  <si>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</si>
  <si>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</si>
  <si>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</si>
  <si>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</si>
  <si>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</si>
  <si>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</si>
  <si>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</si>
  <si>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</si>
  <si>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</si>
  <si>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</si>
  <si>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</si>
  <si>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</si>
  <si>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</si>
  <si>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</si>
  <si>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</si>
  <si>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</si>
  <si>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</si>
  <si>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</si>
  <si>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</si>
  <si>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</si>
  <si>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</si>
  <si>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</si>
  <si>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</si>
  <si>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</si>
  <si>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</si>
  <si>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</si>
  <si>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</si>
  <si>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</si>
  <si>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</si>
  <si>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</si>
  <si>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</si>
  <si>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</si>
  <si>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</si>
  <si>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</si>
  <si>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</si>
  <si>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</si>
  <si>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</si>
  <si>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</si>
  <si>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</si>
  <si>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</si>
  <si>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</si>
  <si>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</si>
  <si>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</si>
  <si>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</si>
  <si>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</si>
  <si>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</si>
  <si>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</si>
  <si>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</si>
  <si>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</si>
  <si>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</si>
  <si>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</si>
  <si>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</si>
  <si>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</si>
  <si>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</si>
  <si>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</si>
  <si>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</si>
  <si>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</si>
  <si>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</si>
  <si>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</si>
  <si>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</si>
  <si>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</si>
  <si>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</si>
  <si>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</si>
  <si>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</si>
  <si>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</si>
  <si>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</si>
  <si>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</si>
  <si>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</si>
  <si>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</si>
  <si>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</si>
  <si>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</si>
  <si>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</si>
  <si>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</si>
  <si>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</si>
  <si>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</si>
  <si>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</si>
  <si>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</si>
  <si>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</si>
  <si>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</si>
  <si>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</si>
  <si>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</si>
  <si>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</si>
  <si>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</si>
  <si>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</si>
  <si>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</si>
  <si>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</si>
  <si>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</si>
  <si>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</si>
  <si>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</si>
  <si>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</si>
  <si>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</si>
  <si>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</si>
  <si>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</si>
  <si>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</si>
  <si>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</si>
  <si>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</si>
  <si>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</si>
  <si>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</si>
  <si>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</si>
  <si>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</si>
  <si>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</si>
  <si>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</si>
  <si>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</si>
  <si>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</si>
  <si>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</si>
  <si>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</si>
  <si>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</si>
  <si>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</si>
  <si>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</si>
  <si>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</si>
  <si>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</si>
  <si>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</si>
  <si>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</si>
  <si>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</si>
  <si>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</si>
  <si>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</si>
  <si>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</si>
  <si>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</si>
  <si>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</si>
  <si>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</si>
  <si>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</si>
  <si>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</si>
  <si>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</si>
  <si>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</si>
  <si>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</si>
  <si>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</si>
  <si>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</si>
  <si>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</si>
  <si>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</si>
  <si>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</si>
  <si>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</si>
  <si>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</si>
  <si>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</si>
  <si>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</si>
  <si>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</si>
  <si>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</si>
  <si>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</si>
  <si>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</si>
  <si>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</si>
  <si>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</si>
  <si>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</si>
  <si>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</si>
  <si>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</si>
  <si>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</si>
  <si>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</si>
  <si>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</si>
  <si>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</si>
  <si>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</si>
  <si>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</si>
  <si>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</si>
  <si>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</si>
  <si>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</si>
  <si>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</si>
  <si>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</si>
  <si>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</si>
  <si>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</si>
  <si>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</si>
  <si>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</si>
  <si>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</si>
  <si>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</si>
  <si>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</si>
  <si>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</si>
  <si>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</si>
  <si>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</si>
  <si>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</si>
  <si>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</si>
  <si>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</si>
  <si>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</si>
  <si>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</si>
  <si>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</si>
  <si>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</si>
  <si>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</si>
  <si>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</si>
  <si>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</si>
  <si>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</si>
  <si>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</si>
  <si>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</si>
  <si>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</si>
  <si>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</si>
  <si>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</si>
  <si>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</si>
  <si>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</si>
  <si>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</si>
  <si>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</si>
  <si>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</si>
  <si>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</si>
  <si>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</si>
  <si>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</si>
  <si>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</si>
  <si>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</si>
  <si>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</si>
  <si>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</si>
  <si>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</si>
  <si>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</si>
  <si>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</si>
  <si>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</si>
  <si>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</si>
  <si>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</si>
  <si>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</si>
  <si>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</si>
  <si>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</si>
  <si>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</si>
  <si>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</si>
  <si>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</si>
  <si>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</si>
  <si>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</si>
  <si>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</si>
  <si>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</si>
  <si>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</si>
  <si>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</si>
  <si>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</si>
  <si>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</si>
  <si>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</si>
  <si>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</si>
  <si>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</si>
  <si>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</si>
  <si>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</si>
  <si>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</si>
  <si>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</si>
  <si>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</si>
  <si>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</si>
  <si>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</si>
  <si>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</si>
  <si>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</si>
  <si>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</si>
  <si>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</si>
  <si>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</si>
  <si>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</si>
  <si>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</si>
  <si>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</si>
  <si>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</si>
  <si>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</si>
  <si>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</si>
  <si>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</si>
  <si>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</si>
  <si>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</si>
  <si>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</si>
  <si>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</si>
  <si>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</si>
  <si>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</si>
  <si>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</si>
  <si>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</si>
  <si>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</si>
  <si>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</si>
  <si>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</si>
  <si>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</si>
  <si>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</si>
  <si>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</si>
  <si>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</si>
  <si>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</si>
  <si>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</si>
  <si>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</si>
  <si>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</si>
  <si>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</si>
  <si>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</si>
  <si>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</si>
  <si>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</si>
  <si>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</si>
  <si>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</si>
  <si>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</si>
  <si>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</si>
  <si>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</si>
  <si>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</si>
  <si>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</si>
  <si>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</si>
  <si>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</si>
  <si>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</si>
  <si>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</si>
  <si>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</si>
  <si>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</si>
  <si>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</si>
  <si>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</si>
  <si>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</si>
  <si>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</si>
  <si>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</si>
  <si>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</si>
  <si>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</si>
  <si>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</si>
  <si>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</si>
  <si>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</si>
  <si>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</si>
  <si>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</si>
  <si>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</si>
  <si>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</si>
  <si>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</si>
  <si>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</si>
  <si>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</si>
  <si>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</si>
  <si>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</si>
  <si>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</si>
  <si>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</si>
  <si>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</si>
  <si>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</si>
  <si>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</si>
  <si>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</si>
  <si>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</si>
  <si>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</si>
  <si>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</si>
  <si>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</si>
  <si>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</si>
  <si>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</si>
  <si>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</si>
  <si>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</si>
  <si>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</si>
  <si>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</si>
  <si>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</si>
  <si>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</si>
  <si>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</si>
  <si>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</si>
  <si>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</si>
  <si>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</si>
  <si>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</si>
  <si>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</si>
  <si>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</si>
  <si>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</si>
  <si>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</si>
  <si>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</si>
  <si>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</si>
  <si>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</si>
  <si>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</si>
  <si>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</si>
  <si>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</si>
  <si>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</si>
  <si>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</si>
  <si>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</si>
  <si>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</si>
  <si>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</si>
  <si>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</si>
  <si>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</si>
  <si>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</si>
  <si>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</si>
  <si>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</si>
  <si>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</si>
  <si>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</si>
  <si>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</si>
  <si>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</si>
  <si>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</si>
  <si>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</si>
  <si>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</si>
  <si>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</si>
  <si>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</si>
  <si>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</si>
  <si>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</si>
  <si>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</si>
  <si>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</si>
  <si>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</si>
  <si>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</si>
  <si>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</si>
  <si>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</si>
  <si>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</si>
  <si>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</si>
  <si>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</si>
  <si>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</si>
  <si>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</si>
  <si>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</si>
  <si>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</si>
  <si>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</si>
  <si>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</si>
  <si>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</si>
  <si>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</si>
  <si>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</si>
  <si>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</si>
  <si>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</si>
  <si>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</si>
  <si>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</si>
  <si>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</si>
  <si>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</si>
  <si>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</si>
  <si>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</si>
  <si>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</si>
  <si>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</si>
  <si>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</si>
  <si>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</si>
  <si>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</si>
  <si>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</si>
  <si>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</si>
  <si>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</si>
  <si>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</si>
  <si>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</si>
  <si>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</si>
  <si>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</si>
  <si>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</si>
  <si>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</si>
  <si>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</si>
  <si>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</si>
  <si>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</si>
  <si>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</si>
  <si>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</si>
  <si>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</si>
  <si>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</si>
  <si>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</si>
  <si>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</si>
  <si>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</si>
  <si>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</si>
  <si>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</si>
  <si>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</si>
  <si>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</si>
  <si>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</si>
  <si>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</si>
  <si>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</si>
  <si>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</si>
  <si>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</si>
  <si>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</si>
  <si>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</si>
  <si>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</si>
  <si>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</si>
  <si>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</si>
  <si>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</si>
  <si>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</si>
  <si>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</si>
  <si>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</si>
  <si>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</si>
  <si>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</si>
  <si>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</si>
  <si>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</si>
  <si>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</si>
  <si>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</si>
  <si>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</si>
  <si>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</si>
  <si>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</si>
  <si>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</si>
  <si>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</si>
  <si>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</si>
  <si>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</si>
  <si>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</si>
  <si>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</si>
  <si>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</si>
  <si>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</si>
  <si>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</si>
  <si>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</si>
  <si>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</si>
  <si>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</si>
  <si>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</si>
  <si>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</si>
  <si>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</si>
  <si>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</si>
  <si>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</si>
  <si>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</si>
  <si>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</si>
  <si>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</si>
  <si>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</si>
  <si>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</si>
  <si>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</si>
  <si>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</si>
  <si>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</si>
  <si>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</si>
  <si>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</si>
  <si>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</si>
  <si>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</si>
  <si>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</si>
  <si>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</si>
  <si>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</si>
  <si>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</si>
  <si>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</si>
  <si>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</si>
  <si>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</si>
  <si>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</si>
  <si>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</si>
  <si>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</si>
  <si>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</si>
  <si>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</si>
  <si>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</si>
  <si>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</si>
  <si>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</si>
  <si>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</si>
  <si>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</si>
  <si>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</si>
  <si>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</si>
  <si>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</si>
  <si>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</si>
  <si>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</si>
  <si>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</si>
  <si>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</si>
  <si>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</si>
  <si>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</si>
  <si>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</si>
  <si>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</si>
  <si>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</si>
  <si>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</si>
  <si>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</si>
  <si>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</si>
  <si>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</si>
  <si>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</si>
  <si>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</si>
  <si>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</si>
  <si>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</si>
  <si>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</si>
  <si>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</si>
  <si>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</si>
  <si>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</si>
  <si>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</si>
  <si>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</si>
  <si>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</si>
  <si>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</si>
  <si>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</si>
  <si>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</si>
  <si>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</si>
  <si>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</si>
  <si>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</si>
  <si>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</si>
  <si>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</si>
  <si>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</si>
  <si>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</si>
  <si>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</si>
  <si>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</si>
  <si>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</si>
  <si>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</si>
  <si>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</si>
  <si>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</si>
  <si>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</si>
  <si>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</si>
  <si>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</si>
  <si>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</si>
  <si>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</si>
  <si>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</si>
  <si>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</si>
  <si>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</si>
  <si>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</si>
  <si>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</si>
  <si>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</si>
  <si>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</si>
  <si>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</si>
  <si>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</si>
  <si>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</si>
  <si>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</si>
  <si>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</si>
  <si>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</si>
  <si>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</si>
  <si>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</si>
  <si>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</si>
  <si>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</si>
  <si>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</si>
  <si>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</si>
  <si>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</si>
  <si>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</si>
  <si>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</si>
  <si>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</si>
  <si>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</si>
  <si>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</si>
  <si>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</si>
  <si>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</si>
  <si>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</si>
  <si>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</si>
  <si>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</si>
  <si>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</si>
  <si>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</si>
  <si>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</si>
  <si>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</si>
  <si>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</si>
  <si>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</si>
  <si>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</si>
  <si>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</si>
  <si>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</si>
  <si>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</si>
  <si>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</si>
  <si>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</si>
  <si>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</si>
  <si>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</si>
  <si>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</si>
  <si>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</si>
  <si>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</si>
  <si>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</si>
  <si>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</si>
  <si>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</si>
  <si>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</si>
  <si>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</si>
  <si>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</si>
  <si>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</si>
  <si>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</si>
  <si>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</si>
  <si>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</si>
  <si>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</si>
  <si>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</si>
  <si>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</si>
  <si>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</si>
  <si>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</si>
  <si>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</si>
  <si>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</si>
  <si>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</si>
  <si>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</si>
  <si>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</si>
  <si>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</si>
  <si>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</si>
  <si>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</si>
  <si>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</si>
  <si>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</si>
  <si>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</si>
  <si>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</si>
  <si>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</si>
  <si>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</si>
  <si>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</si>
  <si>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</si>
  <si>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</si>
  <si>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</si>
  <si>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</si>
  <si>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</si>
  <si>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</si>
  <si>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</si>
  <si>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</si>
  <si>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</si>
  <si>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</si>
  <si>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</si>
  <si>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</si>
  <si>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</si>
  <si>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</si>
  <si>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</si>
  <si>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</si>
  <si>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</si>
  <si>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</si>
  <si>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</si>
  <si>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</si>
  <si>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</si>
  <si>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</si>
  <si>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</si>
  <si>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</si>
  <si>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</si>
  <si>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</si>
  <si>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</si>
  <si>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</si>
  <si>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</si>
  <si>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</si>
  <si>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</si>
  <si>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</si>
  <si>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</si>
  <si>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</si>
  <si>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</si>
  <si>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</si>
  <si>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</si>
  <si>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</si>
  <si>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</si>
  <si>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</si>
  <si>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</si>
  <si>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</si>
  <si>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</si>
  <si>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</si>
  <si>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</si>
  <si>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</si>
  <si>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</si>
  <si>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</si>
  <si>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</si>
  <si>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</si>
  <si>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</si>
  <si>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</si>
  <si>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</si>
  <si>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</si>
  <si>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</si>
  <si>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</si>
  <si>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</si>
  <si>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</si>
  <si>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</si>
  <si>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</si>
  <si>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</si>
  <si>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</si>
  <si>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</si>
  <si>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</si>
  <si>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</si>
  <si>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</si>
  <si>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</si>
  <si>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</si>
  <si>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</si>
  <si>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</si>
  <si>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</si>
  <si>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</si>
  <si>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</si>
  <si>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</si>
  <si>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</si>
  <si>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</si>
  <si>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</si>
  <si>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</si>
  <si>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</si>
  <si>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</si>
  <si>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</si>
  <si>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</si>
  <si>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</si>
  <si>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</si>
  <si>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</si>
  <si>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</si>
  <si>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</si>
  <si>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</si>
  <si>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</si>
  <si>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</si>
  <si>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</si>
  <si>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</si>
  <si>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</si>
  <si>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</si>
  <si>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</si>
  <si>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</si>
  <si>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</si>
  <si>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</si>
  <si>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</si>
  <si>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</si>
  <si>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</si>
  <si>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</si>
  <si>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</si>
  <si>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</si>
  <si>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</si>
  <si>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</si>
  <si>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</si>
  <si>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</si>
  <si>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</si>
  <si>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</si>
  <si>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</si>
  <si>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</si>
  <si>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</si>
  <si>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</si>
  <si>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</si>
  <si>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</si>
  <si>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</si>
  <si>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</si>
  <si>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</si>
  <si>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</si>
  <si>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</si>
  <si>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</si>
  <si>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</si>
  <si>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</si>
  <si>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</si>
  <si>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</si>
  <si>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</si>
  <si>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</si>
  <si>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</si>
  <si>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</si>
  <si>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</si>
  <si>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</si>
  <si>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</si>
  <si>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</si>
  <si>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</si>
  <si>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</si>
  <si>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</si>
  <si>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</si>
  <si>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</si>
  <si>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</si>
  <si>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</si>
  <si>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</si>
  <si>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</si>
  <si>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</si>
  <si>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</si>
  <si>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</si>
  <si>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</si>
  <si>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</si>
  <si>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</si>
  <si>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</si>
  <si>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</si>
  <si>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</si>
  <si>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</si>
  <si>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</si>
  <si>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</si>
  <si>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</si>
  <si>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</si>
  <si>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</si>
  <si>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</si>
  <si>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</si>
  <si>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</si>
  <si>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</si>
  <si>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</si>
  <si>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</si>
  <si>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</si>
  <si>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</si>
  <si>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</si>
  <si>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</si>
  <si>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</si>
  <si>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</si>
  <si>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</si>
  <si>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</si>
  <si>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</si>
  <si>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</si>
  <si>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</si>
  <si>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</si>
  <si>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</si>
  <si>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</si>
  <si>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</si>
  <si>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</si>
  <si>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</si>
  <si>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</si>
  <si>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</si>
  <si>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</si>
  <si>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</si>
  <si>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</si>
  <si>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</si>
  <si>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</si>
  <si>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</si>
  <si>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</si>
  <si>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</si>
  <si>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</si>
  <si>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</si>
  <si>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</si>
  <si>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</si>
  <si>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</si>
  <si>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</si>
  <si>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</si>
  <si>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</si>
  <si>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</si>
  <si>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</si>
  <si>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</si>
  <si>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</si>
  <si>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</si>
  <si>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</si>
  <si>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</si>
  <si>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</si>
  <si>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</si>
  <si>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</si>
  <si>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</si>
  <si>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</si>
  <si>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</si>
  <si>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</si>
  <si>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</si>
  <si>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</si>
  <si>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</si>
  <si>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</si>
  <si>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</si>
  <si>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</si>
  <si>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</si>
  <si>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</si>
  <si>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</si>
  <si>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</si>
  <si>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</si>
  <si>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</si>
  <si>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</si>
  <si>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</si>
  <si>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</si>
  <si>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</si>
  <si>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</si>
  <si>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</si>
  <si>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</si>
  <si>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</si>
  <si>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</si>
  <si>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</si>
  <si>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</si>
  <si>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</si>
  <si>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</si>
  <si>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</si>
  <si>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</si>
  <si>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</si>
  <si>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</si>
  <si>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</si>
  <si>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</si>
  <si>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</si>
  <si>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</si>
  <si>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</si>
  <si>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</si>
  <si>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</si>
  <si>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</si>
  <si>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</si>
  <si>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</si>
  <si>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</si>
  <si>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</si>
  <si>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</si>
  <si>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</si>
  <si>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</si>
  <si>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</si>
  <si>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</si>
  <si>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</si>
  <si>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</si>
  <si>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</si>
  <si>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</si>
  <si>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</si>
  <si>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</si>
  <si>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</si>
  <si>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</si>
  <si>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</si>
  <si>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</si>
  <si>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</si>
  <si>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</si>
  <si>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</si>
  <si>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</si>
  <si>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</si>
  <si>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</si>
  <si>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</si>
  <si>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</si>
  <si>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</si>
  <si>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</si>
  <si>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</si>
  <si>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</si>
  <si>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</si>
  <si>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</si>
  <si>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</si>
  <si>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</si>
  <si>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</si>
  <si>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</si>
  <si>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</si>
  <si>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</si>
  <si>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</si>
  <si>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</si>
  <si>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</si>
  <si>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</si>
  <si>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</si>
  <si>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</si>
  <si>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</si>
  <si>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</si>
  <si>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</si>
  <si>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</si>
  <si>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</si>
  <si>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</si>
  <si>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</si>
  <si>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</si>
  <si>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</si>
  <si>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</si>
  <si>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</si>
  <si>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</si>
  <si>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</si>
  <si>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</si>
  <si>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</si>
  <si>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</si>
  <si>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</si>
  <si>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</si>
  <si>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</si>
  <si>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</si>
  <si>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</si>
  <si>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</si>
  <si>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</si>
  <si>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</si>
  <si>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</si>
  <si>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</si>
  <si>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</si>
  <si>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</si>
  <si>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</si>
  <si>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</si>
  <si>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</si>
  <si>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</si>
  <si>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</si>
  <si>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</si>
  <si>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</si>
  <si>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</si>
  <si>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</si>
  <si>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</si>
  <si>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</si>
  <si>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</si>
  <si>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</si>
  <si>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</si>
  <si>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</si>
  <si>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</si>
  <si>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</si>
  <si>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</si>
  <si>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</si>
  <si>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</si>
  <si>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</si>
  <si>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</si>
  <si>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</si>
  <si>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</si>
  <si>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</si>
  <si>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</si>
  <si>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</si>
  <si>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</si>
  <si>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</si>
  <si>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</si>
  <si>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</si>
  <si>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</si>
  <si>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</si>
  <si>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</si>
  <si>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</si>
  <si>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</si>
  <si>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</si>
  <si>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</si>
  <si>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</si>
  <si>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</si>
  <si>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</si>
  <si>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</si>
  <si>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</si>
  <si>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</si>
  <si>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</si>
  <si>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</si>
  <si>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</si>
  <si>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</si>
  <si>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</si>
  <si>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</si>
  <si>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</si>
  <si>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</si>
  <si>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</si>
  <si>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</si>
  <si>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</si>
  <si>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</si>
  <si>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</si>
  <si>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</si>
  <si>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</si>
  <si>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</si>
  <si>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</si>
  <si>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</si>
  <si>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</si>
  <si>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</si>
  <si>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</si>
  <si>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</si>
  <si>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</si>
  <si>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</si>
  <si>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</si>
  <si>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</si>
  <si>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</si>
  <si>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</si>
  <si>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</si>
  <si>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</si>
  <si>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</si>
  <si>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</si>
  <si>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</si>
  <si>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</si>
  <si>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</si>
  <si>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</si>
  <si>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</si>
  <si>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</si>
  <si>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</si>
  <si>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</si>
  <si>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</si>
  <si>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</si>
  <si>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</si>
  <si>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</si>
  <si>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</si>
  <si>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</si>
  <si>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</si>
  <si>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</si>
  <si>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</si>
  <si>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</si>
  <si>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</si>
  <si>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</si>
  <si>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</si>
  <si>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</si>
  <si>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</si>
  <si>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</si>
  <si>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</si>
  <si>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</si>
  <si>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</si>
  <si>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</si>
  <si>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</si>
  <si>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</si>
  <si>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</si>
  <si>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</si>
  <si>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</si>
  <si>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</si>
  <si>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</si>
  <si>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</si>
  <si>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</si>
  <si>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</si>
  <si>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</si>
  <si>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</si>
  <si>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</si>
  <si>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</si>
  <si>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</si>
  <si>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</si>
  <si>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</si>
  <si>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</si>
  <si>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</si>
  <si>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</si>
  <si>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</si>
  <si>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</si>
  <si>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</si>
  <si>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</si>
  <si>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</si>
  <si>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</si>
  <si>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</si>
  <si>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</si>
  <si>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</si>
  <si>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</si>
  <si>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</si>
  <si>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</si>
  <si>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</si>
  <si>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</si>
  <si>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</si>
  <si>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</si>
  <si>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</si>
  <si>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</si>
  <si>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</si>
  <si>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</si>
  <si>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</si>
  <si>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</si>
  <si>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</si>
  <si>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</si>
  <si>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</si>
  <si>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</si>
  <si>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</si>
  <si>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</si>
  <si>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</si>
  <si>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</si>
  <si>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</si>
  <si>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</si>
  <si>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</si>
  <si>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</si>
  <si>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</si>
  <si>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</si>
  <si>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</si>
  <si>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</si>
  <si>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</si>
  <si>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</si>
  <si>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</si>
  <si>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</si>
  <si>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</si>
  <si>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</si>
  <si>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</si>
  <si>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</si>
  <si>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</si>
  <si>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</si>
  <si>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</si>
  <si>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</si>
  <si>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</si>
  <si>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</si>
  <si>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</si>
  <si>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</si>
  <si>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</si>
  <si>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</si>
  <si>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</si>
  <si>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</si>
  <si>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</si>
  <si>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</si>
  <si>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</si>
  <si>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</si>
  <si>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</si>
  <si>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</si>
  <si>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</si>
  <si>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</si>
  <si>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</si>
  <si>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</si>
  <si>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</si>
  <si>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</si>
  <si>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</si>
  <si>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</si>
  <si>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</si>
  <si>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</si>
  <si>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</si>
  <si>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</si>
  <si>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</si>
  <si>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</si>
  <si>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</si>
  <si>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</si>
  <si>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</si>
  <si>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</si>
  <si>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</si>
  <si>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</si>
  <si>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</si>
  <si>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</si>
  <si>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</si>
  <si>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</si>
  <si>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</si>
  <si>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</si>
  <si>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</si>
  <si>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</si>
  <si>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</si>
  <si>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</si>
  <si>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</si>
  <si>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</si>
  <si>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</si>
  <si>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</si>
  <si>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</si>
  <si>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</si>
  <si>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</si>
  <si>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</si>
  <si>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</si>
  <si>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</si>
  <si>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</si>
  <si>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</si>
  <si>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</si>
  <si>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</si>
  <si>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</si>
  <si>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</si>
  <si>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</si>
  <si>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</si>
  <si>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</si>
  <si>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</si>
  <si>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</si>
  <si>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</si>
  <si>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</si>
  <si>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</si>
  <si>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</si>
  <si>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</si>
  <si>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</si>
  <si>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</si>
  <si>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</si>
  <si>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</si>
  <si>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</si>
  <si>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</si>
  <si>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</si>
  <si>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</si>
  <si>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</si>
  <si>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</si>
  <si>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</si>
  <si>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</si>
  <si>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</si>
  <si>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</si>
  <si>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</si>
  <si>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</si>
  <si>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</si>
  <si>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</si>
  <si>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</si>
  <si>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</si>
  <si>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</si>
  <si>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</si>
  <si>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</si>
  <si>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</si>
  <si>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</si>
  <si>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</si>
  <si>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</si>
  <si>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</si>
  <si>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</si>
  <si>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</si>
  <si>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</si>
  <si>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</si>
  <si>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</si>
  <si>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</si>
  <si>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</si>
  <si>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</si>
  <si>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</si>
  <si>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</si>
  <si>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</si>
  <si>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</si>
  <si>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</si>
  <si>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</si>
  <si>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</si>
  <si>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</si>
  <si>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</si>
  <si>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</si>
  <si>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</si>
  <si>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</si>
  <si>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</si>
  <si>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</si>
  <si>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</si>
  <si>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</si>
  <si>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</si>
  <si>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</si>
  <si>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</si>
  <si>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</si>
  <si>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</si>
  <si>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</si>
  <si>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</si>
  <si>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</si>
  <si>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</si>
  <si>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</si>
  <si>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</si>
  <si>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</si>
  <si>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</si>
  <si>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</si>
  <si>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</si>
  <si>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</si>
  <si>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</si>
  <si>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</si>
  <si>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</si>
  <si>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</si>
  <si>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</si>
  <si>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</si>
  <si>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</si>
  <si>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</si>
  <si>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</si>
  <si>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</si>
  <si>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</si>
  <si>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</si>
  <si>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</si>
  <si>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</si>
  <si>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</si>
  <si>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</si>
  <si>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</si>
  <si>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</si>
  <si>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</si>
  <si>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</si>
  <si>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</si>
  <si>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</si>
  <si>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</si>
  <si>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</si>
  <si>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</si>
  <si>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</si>
  <si>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</si>
  <si>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</si>
  <si>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</si>
  <si>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</si>
  <si>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</si>
  <si>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</si>
  <si>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</si>
  <si>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</si>
  <si>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</si>
  <si>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</si>
  <si>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</si>
  <si>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</si>
  <si>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</si>
  <si>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</si>
  <si>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</si>
  <si>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</si>
  <si>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</si>
  <si>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</si>
  <si>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</si>
  <si>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</si>
  <si>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</si>
  <si>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</si>
  <si>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</si>
  <si>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</si>
  <si>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</si>
  <si>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</si>
  <si>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</si>
  <si>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</si>
  <si>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</si>
  <si>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</si>
  <si>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</si>
  <si>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</si>
  <si>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</si>
  <si>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</si>
  <si>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</si>
  <si>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</si>
  <si>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</si>
  <si>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</si>
  <si>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</si>
  <si>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</si>
  <si>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</si>
  <si>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</si>
  <si>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</si>
  <si>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</si>
  <si>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</si>
  <si>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</si>
  <si>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</si>
  <si>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</si>
  <si>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</si>
  <si>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</si>
  <si>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</si>
  <si>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</si>
  <si>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</si>
  <si>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</si>
  <si>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</si>
  <si>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</si>
  <si>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</si>
  <si>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</si>
  <si>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</si>
  <si>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</si>
  <si>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</si>
  <si>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</si>
  <si>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</si>
  <si>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</si>
  <si>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</si>
  <si>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</si>
  <si>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</si>
  <si>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</si>
  <si>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</si>
  <si>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</si>
  <si>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</si>
  <si>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</si>
  <si>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</si>
  <si>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</si>
  <si>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</si>
  <si>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</si>
  <si>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</si>
  <si>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</si>
  <si>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</si>
  <si>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</si>
  <si>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</si>
  <si>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</si>
  <si>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</si>
  <si>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</si>
  <si>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</si>
  <si>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</si>
  <si>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</si>
  <si>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</si>
  <si>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</si>
  <si>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</si>
  <si>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</si>
  <si>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</si>
  <si>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</si>
  <si>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</si>
  <si>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</si>
  <si>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</si>
  <si>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</si>
  <si>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</si>
  <si>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</si>
  <si>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</si>
  <si>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</si>
  <si>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</si>
  <si>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</si>
  <si>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</si>
  <si>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</si>
  <si>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</si>
  <si>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</si>
  <si>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</si>
  <si>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</si>
  <si>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</si>
  <si>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</si>
  <si>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</si>
  <si>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</si>
  <si>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</si>
  <si>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</si>
  <si>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</si>
  <si>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</si>
  <si>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</si>
  <si>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</si>
  <si>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</si>
  <si>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</si>
  <si>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</si>
  <si>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</si>
  <si>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</si>
  <si>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</si>
  <si>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</si>
  <si>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</si>
  <si>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</si>
  <si>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</si>
  <si>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</si>
  <si>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</si>
  <si>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</si>
  <si>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</si>
  <si>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</si>
  <si>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</si>
  <si>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</si>
  <si>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</si>
  <si>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</si>
  <si>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</si>
  <si>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</si>
  <si>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</si>
  <si>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</si>
  <si>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</si>
  <si>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</si>
  <si>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</si>
  <si>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</si>
  <si>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</si>
  <si>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</si>
  <si>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</si>
  <si>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</si>
  <si>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</si>
  <si>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</si>
  <si>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</si>
  <si>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</si>
  <si>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</si>
  <si>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</si>
  <si>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</si>
  <si>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</si>
  <si>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</si>
  <si>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</si>
  <si>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</si>
  <si>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</si>
  <si>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</si>
  <si>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</si>
  <si>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</si>
  <si>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</si>
  <si>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</si>
  <si>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</si>
  <si>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</si>
  <si>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</si>
  <si>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</si>
  <si>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</si>
  <si>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</si>
  <si>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</si>
  <si>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</si>
  <si>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</si>
  <si>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</si>
  <si>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</si>
  <si>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</si>
  <si>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</si>
  <si>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</si>
  <si>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</si>
  <si>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</si>
  <si>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</si>
  <si>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</si>
  <si>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</si>
  <si>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</si>
  <si>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</si>
  <si>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</si>
  <si>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</si>
  <si>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</si>
  <si>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</si>
  <si>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</si>
  <si>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</si>
  <si>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</si>
  <si>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</si>
  <si>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</si>
  <si>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</si>
  <si>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</si>
  <si>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</si>
  <si>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</si>
  <si>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</si>
  <si>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</si>
  <si>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</si>
  <si>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</si>
  <si>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</si>
  <si>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</si>
  <si>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</si>
  <si>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</si>
  <si>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</si>
  <si>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</si>
  <si>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</si>
  <si>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</si>
  <si>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</si>
  <si>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</si>
  <si>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</si>
  <si>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</si>
  <si>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</si>
  <si>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</si>
  <si>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</si>
  <si>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</si>
  <si>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</si>
  <si>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</si>
  <si>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</si>
  <si>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</si>
  <si>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</si>
  <si>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</si>
  <si>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</si>
  <si>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</si>
  <si>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</si>
  <si>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</si>
  <si>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</si>
  <si>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</si>
  <si>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</si>
  <si>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</si>
  <si>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</si>
  <si>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</si>
  <si>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</si>
  <si>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</si>
  <si>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</si>
  <si>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</si>
  <si>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</si>
  <si>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</si>
  <si>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</si>
  <si>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</si>
  <si>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</si>
  <si>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</si>
  <si>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</si>
  <si>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</si>
  <si>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</si>
  <si>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</si>
  <si>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</si>
  <si>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</si>
  <si>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</si>
  <si>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</si>
  <si>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</si>
  <si>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</si>
  <si>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</si>
  <si>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</si>
  <si>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</si>
  <si>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</si>
  <si>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</si>
  <si>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</si>
  <si>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</si>
  <si>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</si>
  <si>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</si>
  <si>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</si>
  <si>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</si>
  <si>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</si>
  <si>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</si>
  <si>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</si>
  <si>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</si>
  <si>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</si>
  <si>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</si>
  <si>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</si>
  <si>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</si>
  <si>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</si>
  <si>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</si>
  <si>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</si>
  <si>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</si>
  <si>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</si>
  <si>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</si>
  <si>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</si>
  <si>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</si>
  <si>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</si>
  <si>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</si>
  <si>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</si>
  <si>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</si>
  <si>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</si>
  <si>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</si>
  <si>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</si>
  <si>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</si>
  <si>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</si>
  <si>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</si>
  <si>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</si>
  <si>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</si>
  <si>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</si>
  <si>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</si>
  <si>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</si>
  <si>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</si>
  <si>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</si>
  <si>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</si>
  <si>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</si>
  <si>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</si>
  <si>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</si>
  <si>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</si>
  <si>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</si>
  <si>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</si>
  <si>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</si>
  <si>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</si>
  <si>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</si>
  <si>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</si>
  <si>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</si>
  <si>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</si>
  <si>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</si>
  <si>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</si>
  <si>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</si>
  <si>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</si>
  <si>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</si>
  <si>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</si>
  <si>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</si>
  <si>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</si>
  <si>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</si>
  <si>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</si>
  <si>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</si>
  <si>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</si>
  <si>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</si>
  <si>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</si>
  <si>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</si>
  <si>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</si>
  <si>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</si>
  <si>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</si>
  <si>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</si>
  <si>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</si>
  <si>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</si>
  <si>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</si>
  <si>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</si>
  <si>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</si>
  <si>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</si>
  <si>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</si>
  <si>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</si>
  <si>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</si>
  <si>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</si>
  <si>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</si>
  <si>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</si>
  <si>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</si>
  <si>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</si>
  <si>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</si>
  <si>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</si>
  <si>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</si>
  <si>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</si>
  <si>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</si>
  <si>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</si>
  <si>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</si>
  <si>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</si>
  <si>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</si>
  <si>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</si>
  <si>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</si>
  <si>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</si>
  <si>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</si>
  <si>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</si>
  <si>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</si>
  <si>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</si>
  <si>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</si>
  <si>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</si>
  <si>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</si>
  <si>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</si>
  <si>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</si>
  <si>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</si>
  <si>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</si>
  <si>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</si>
  <si>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</si>
  <si>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</si>
  <si>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</si>
  <si>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</si>
  <si>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</si>
  <si>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</si>
  <si>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</si>
  <si>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</si>
  <si>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</si>
  <si>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</si>
  <si>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</si>
  <si>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</si>
  <si>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</si>
  <si>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</si>
  <si>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</si>
  <si>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</si>
  <si>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</si>
  <si>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</si>
  <si>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</si>
  <si>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</si>
  <si>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</si>
  <si>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</si>
  <si>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</si>
  <si>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</si>
  <si>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</si>
  <si>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</si>
  <si>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</si>
  <si>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</si>
  <si>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</si>
  <si>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</si>
  <si>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</si>
  <si>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</si>
  <si>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</si>
  <si>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</si>
  <si>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</si>
  <si>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</si>
  <si>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</si>
  <si>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</si>
  <si>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</si>
  <si>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</si>
  <si>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</si>
  <si>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</si>
  <si>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</si>
  <si>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</si>
  <si>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</si>
  <si>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</si>
  <si>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</si>
  <si>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</si>
  <si>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</si>
  <si>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</si>
  <si>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</si>
  <si>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</si>
  <si>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</si>
  <si>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</si>
  <si>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</si>
  <si>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</si>
  <si>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</si>
  <si>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</si>
  <si>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</si>
  <si>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</si>
  <si>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</si>
  <si>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</si>
  <si>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</si>
  <si>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</si>
  <si>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</si>
  <si>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</si>
  <si>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</si>
  <si>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</si>
  <si>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</si>
  <si>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</si>
  <si>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</si>
  <si>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</si>
  <si>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</si>
  <si>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</si>
  <si>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</si>
  <si>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</si>
  <si>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</si>
  <si>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</si>
  <si>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</si>
  <si>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</si>
  <si>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</si>
  <si>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</si>
  <si>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</si>
  <si>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</si>
  <si>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</si>
  <si>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</si>
  <si>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</si>
  <si>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</si>
  <si>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</si>
  <si>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</si>
  <si>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</si>
  <si>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</si>
  <si>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</si>
  <si>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</si>
  <si>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</si>
  <si>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</si>
  <si>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</si>
  <si>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</si>
  <si>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</si>
  <si>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</si>
  <si>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</si>
  <si>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</si>
  <si>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</si>
  <si>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</si>
  <si>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</si>
  <si>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</si>
  <si>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</si>
  <si>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</si>
  <si>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</si>
  <si>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</si>
  <si>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</si>
  <si>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</si>
  <si>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</si>
  <si>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</si>
  <si>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</si>
  <si>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</si>
  <si>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</si>
  <si>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</si>
  <si>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</si>
  <si>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</si>
  <si>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</si>
  <si>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</si>
  <si>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</si>
  <si>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</si>
  <si>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</si>
  <si>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</si>
  <si>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</si>
  <si>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</si>
  <si>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</si>
  <si>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</si>
  <si>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</si>
  <si>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</si>
  <si>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</si>
  <si>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</si>
  <si>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</si>
  <si>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</si>
  <si>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</si>
  <si>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</si>
  <si>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</si>
  <si>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</si>
  <si>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</si>
  <si>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</si>
  <si>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</si>
  <si>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</si>
  <si>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</si>
  <si>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</si>
  <si>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</si>
  <si>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</si>
  <si>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</si>
  <si>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</si>
  <si>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</si>
  <si>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</si>
  <si>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</si>
  <si>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</si>
  <si>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</si>
  <si>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</si>
  <si>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</si>
  <si>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</si>
  <si>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</si>
  <si>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</si>
  <si>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</si>
  <si>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</si>
  <si>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</si>
  <si>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</si>
  <si>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</si>
  <si>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</si>
  <si>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</si>
  <si>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</si>
  <si>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</si>
  <si>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</si>
  <si>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</si>
  <si>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</si>
  <si>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</si>
  <si>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</si>
  <si>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</si>
  <si>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</si>
  <si>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</si>
  <si>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</si>
  <si>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</si>
  <si>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</si>
  <si>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</si>
  <si>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</si>
  <si>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</si>
  <si>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</si>
  <si>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</si>
  <si>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</si>
  <si>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</si>
  <si>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</si>
  <si>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</si>
  <si>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</si>
  <si>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</si>
  <si>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</si>
  <si>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</si>
  <si>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</si>
  <si>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</si>
  <si>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</si>
  <si>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</si>
  <si>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</si>
  <si>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</si>
  <si>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</si>
  <si>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</si>
  <si>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</si>
  <si>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</si>
  <si>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</si>
  <si>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</si>
  <si>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</si>
  <si>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</si>
  <si>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</si>
  <si>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</si>
  <si>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</si>
  <si>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</si>
  <si>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</si>
  <si>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</si>
  <si>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</si>
  <si>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</si>
  <si>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</si>
  <si>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</si>
  <si>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</si>
  <si>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</si>
  <si>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</si>
  <si>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</si>
  <si>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</si>
  <si>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</si>
  <si>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</si>
  <si>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</si>
  <si>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</si>
  <si>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</si>
  <si>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</si>
  <si>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</si>
  <si>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</si>
  <si>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</si>
  <si>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</si>
  <si>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</si>
  <si>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</si>
  <si>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</si>
  <si>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</si>
  <si>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</si>
  <si>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</si>
  <si>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</si>
  <si>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</si>
  <si>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</si>
  <si>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</si>
  <si>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</si>
  <si>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</si>
  <si>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</si>
  <si>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</si>
  <si>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</si>
  <si>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</si>
  <si>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</si>
  <si>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</si>
  <si>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</si>
  <si>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</si>
  <si>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</si>
  <si>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</si>
  <si>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</si>
  <si>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</si>
  <si>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</si>
  <si>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</si>
  <si>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</si>
  <si>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</si>
  <si>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</si>
  <si>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</si>
  <si>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</si>
  <si>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</si>
  <si>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</si>
  <si>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</si>
  <si>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</si>
  <si>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</si>
  <si>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</si>
  <si>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</si>
  <si>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</si>
  <si>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</si>
  <si>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</si>
  <si>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</si>
  <si>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</si>
  <si>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</si>
  <si>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</si>
  <si>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</si>
  <si>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</si>
  <si>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</si>
  <si>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</si>
  <si>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</si>
  <si>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</si>
  <si>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</si>
  <si>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</si>
  <si>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</si>
  <si>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</si>
  <si>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</si>
  <si>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</si>
  <si>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</si>
  <si>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</si>
  <si>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</si>
  <si>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</si>
  <si>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</si>
  <si>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</si>
  <si>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</si>
  <si>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</si>
  <si>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</si>
  <si>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</si>
  <si>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</si>
  <si>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</si>
  <si>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</si>
  <si>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</si>
  <si>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</si>
  <si>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</si>
  <si>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</si>
  <si>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</si>
  <si>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</si>
  <si>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</si>
  <si>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</si>
  <si>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</si>
  <si>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</si>
  <si>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</si>
  <si>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</si>
  <si>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</si>
  <si>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</si>
  <si>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</si>
  <si>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</si>
  <si>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</si>
  <si>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</si>
  <si>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</si>
  <si>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</si>
  <si>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</si>
  <si>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</si>
  <si>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</si>
  <si>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</si>
  <si>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</si>
  <si>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</si>
  <si>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</si>
  <si>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</si>
  <si>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</si>
  <si>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</si>
  <si>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</si>
  <si>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</si>
  <si>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</si>
  <si>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</si>
  <si>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</si>
  <si>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</si>
  <si>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</si>
  <si>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</si>
  <si>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</si>
  <si>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</si>
  <si>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</si>
  <si>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</si>
  <si>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</si>
  <si>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</si>
  <si>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</si>
  <si>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</si>
  <si>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</si>
  <si>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</si>
  <si>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</si>
  <si>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</si>
  <si>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</si>
  <si>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</si>
  <si>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</si>
  <si>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</si>
  <si>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</si>
  <si>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</si>
  <si>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</si>
  <si>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</si>
  <si>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</si>
  <si>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</si>
  <si>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</si>
  <si>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</si>
  <si>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</si>
  <si>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</si>
  <si>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</si>
  <si>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</si>
  <si>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</si>
  <si>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</si>
  <si>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</si>
  <si>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</si>
  <si>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</si>
  <si>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</si>
  <si>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</si>
  <si>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</si>
  <si>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</si>
  <si>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</si>
  <si>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</si>
  <si>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</si>
  <si>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</si>
  <si>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</si>
  <si>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</si>
  <si>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</si>
  <si>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</si>
  <si>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</si>
  <si>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</si>
  <si>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</si>
  <si>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</si>
  <si>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</si>
  <si>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</si>
  <si>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</si>
  <si>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</si>
  <si>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</si>
  <si>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</si>
  <si>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</si>
  <si>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</si>
  <si>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</si>
  <si>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</si>
  <si>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</si>
  <si>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</si>
  <si>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</si>
  <si>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</si>
  <si>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</si>
  <si>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</si>
  <si>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</si>
  <si>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</si>
  <si>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</si>
  <si>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</si>
  <si>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</si>
  <si>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</si>
  <si>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</si>
  <si>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</si>
  <si>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</si>
  <si>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</si>
  <si>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</si>
  <si>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</si>
  <si>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</si>
  <si>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</si>
  <si>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</si>
  <si>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</si>
  <si>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</si>
  <si>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</si>
  <si>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</si>
  <si>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</si>
  <si>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</si>
  <si>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</si>
  <si>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</si>
  <si>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</si>
  <si>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</si>
  <si>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</si>
  <si>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</si>
  <si>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</si>
  <si>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</si>
  <si>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</si>
  <si>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</si>
  <si>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</si>
  <si>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</si>
  <si>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</si>
  <si>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</si>
  <si>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</si>
  <si>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</si>
  <si>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</si>
  <si>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</si>
  <si>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</si>
  <si>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</si>
  <si>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</si>
  <si>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</si>
  <si>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</si>
  <si>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</si>
  <si>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</si>
  <si>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</si>
  <si>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</si>
  <si>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</si>
  <si>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</si>
  <si>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</si>
  <si>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</si>
  <si>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</si>
  <si>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</si>
  <si>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</si>
  <si>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</si>
  <si>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</si>
  <si>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</si>
  <si>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</si>
  <si>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</si>
  <si>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</si>
  <si>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</si>
  <si>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</si>
  <si>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</si>
  <si>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</si>
  <si>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</si>
  <si>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</si>
  <si>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</si>
  <si>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</si>
  <si>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</si>
  <si>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</si>
  <si>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</si>
  <si>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</si>
  <si>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</si>
  <si>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</si>
  <si>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</si>
  <si>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</si>
  <si>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</si>
  <si>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</si>
  <si>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</si>
  <si>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</si>
  <si>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</si>
  <si>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</si>
  <si>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</si>
  <si>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</si>
  <si>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</si>
  <si>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</si>
  <si>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</si>
  <si>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</si>
  <si>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</si>
  <si>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</si>
  <si>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</si>
  <si>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</si>
  <si>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</si>
  <si>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</si>
  <si>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</si>
  <si>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</si>
  <si>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</si>
  <si>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</si>
  <si>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</si>
  <si>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</si>
  <si>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</si>
  <si>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</si>
  <si>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</si>
  <si>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</si>
  <si>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</si>
  <si>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</si>
  <si>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</si>
  <si>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</si>
  <si>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</si>
  <si>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</si>
  <si>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</si>
  <si>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</si>
  <si>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</si>
  <si>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</si>
  <si>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</si>
  <si>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</si>
  <si>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</si>
  <si>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</si>
  <si>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</si>
  <si>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</si>
  <si>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</si>
  <si>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</si>
  <si>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</si>
  <si>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</si>
  <si>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</si>
  <si>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</si>
  <si>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</si>
  <si>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</si>
  <si>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</si>
  <si>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</si>
  <si>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</si>
  <si>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</si>
  <si>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</si>
  <si>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</si>
  <si>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</si>
  <si>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</si>
  <si>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</si>
  <si>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</si>
  <si>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</si>
  <si>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</si>
  <si>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</si>
  <si>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</si>
  <si>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</si>
  <si>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</si>
  <si>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</si>
  <si>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</si>
  <si>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</si>
  <si>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</si>
  <si>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</si>
  <si>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</si>
  <si>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</si>
  <si>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</si>
  <si>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</si>
  <si>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</si>
  <si>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</si>
  <si>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</si>
  <si>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</si>
  <si>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</si>
  <si>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</si>
  <si>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</si>
  <si>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</si>
  <si>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</si>
  <si>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</si>
  <si>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</si>
  <si>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</si>
  <si>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</si>
  <si>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</si>
  <si>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</si>
  <si>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</si>
  <si>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</si>
  <si>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</si>
  <si>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</si>
  <si>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</si>
  <si>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</si>
  <si>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</si>
  <si>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</si>
  <si>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</si>
  <si>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</si>
  <si>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</si>
  <si>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</si>
  <si>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</si>
  <si>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</si>
  <si>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</si>
  <si>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</si>
  <si>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</si>
  <si>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</si>
  <si>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</si>
  <si>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</si>
  <si>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</si>
  <si>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</si>
  <si>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</si>
  <si>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</si>
  <si>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</si>
  <si>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</si>
  <si>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</si>
  <si>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</si>
  <si>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</si>
  <si>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</si>
  <si>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</si>
  <si>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</si>
  <si>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</si>
  <si>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</si>
  <si>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</si>
  <si>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</si>
  <si>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</si>
  <si>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</si>
  <si>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</si>
  <si>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</si>
  <si>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</si>
  <si>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</si>
  <si>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</si>
  <si>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</si>
  <si>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</si>
  <si>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</si>
  <si>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</si>
  <si>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</si>
  <si>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</si>
  <si>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</si>
  <si>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</si>
  <si>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</si>
  <si>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</si>
  <si>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</si>
  <si>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</si>
  <si>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</si>
  <si>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</si>
  <si>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</si>
  <si>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</si>
  <si>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</si>
  <si>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</si>
  <si>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</si>
  <si>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</si>
  <si>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</si>
  <si>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</si>
  <si>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</si>
  <si>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</si>
  <si>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</si>
  <si>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</si>
  <si>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</si>
  <si>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</si>
  <si>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</si>
  <si>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</si>
  <si>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</si>
  <si>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</si>
  <si>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</si>
  <si>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</si>
  <si>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</si>
  <si>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</si>
  <si>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</si>
  <si>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</si>
  <si>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</si>
  <si>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</si>
  <si>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</si>
  <si>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</si>
  <si>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</si>
  <si>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</si>
  <si>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</si>
  <si>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</si>
  <si>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</si>
  <si>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</si>
  <si>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</si>
  <si>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</si>
  <si>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</si>
  <si>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</si>
  <si>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</si>
  <si>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</si>
  <si>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</si>
  <si>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</si>
  <si>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</si>
  <si>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</si>
  <si>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</si>
  <si>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</si>
  <si>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</si>
  <si>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</si>
  <si>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</si>
  <si>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</si>
  <si>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</si>
  <si>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</si>
  <si>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</si>
  <si>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</si>
  <si>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</si>
  <si>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</si>
  <si>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</si>
  <si>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</si>
  <si>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</si>
  <si>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</si>
  <si>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</si>
  <si>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</si>
  <si>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</si>
  <si>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</si>
  <si>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</si>
  <si>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</si>
  <si>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</si>
  <si>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</si>
  <si>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</si>
  <si>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</si>
  <si>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</si>
  <si>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</si>
  <si>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</si>
  <si>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</si>
  <si>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</si>
  <si>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</si>
  <si>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</si>
  <si>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</si>
  <si>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</si>
  <si>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</si>
  <si>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</si>
  <si>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</si>
  <si>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</si>
  <si>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</si>
  <si>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</si>
  <si>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</si>
  <si>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</si>
  <si>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</si>
  <si>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</si>
  <si>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</si>
  <si>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</si>
  <si>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</si>
  <si>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</si>
  <si>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</si>
  <si>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</si>
  <si>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</si>
  <si>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</si>
  <si>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</si>
  <si>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</si>
  <si>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</si>
  <si>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</si>
  <si>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</si>
  <si>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</si>
  <si>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</si>
  <si>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</si>
  <si>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</si>
  <si>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</si>
  <si>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</si>
  <si>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</si>
  <si>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</si>
  <si>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</si>
  <si>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</si>
  <si>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</si>
  <si>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</si>
  <si>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</si>
  <si>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</si>
  <si>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</si>
  <si>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</si>
  <si>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</si>
  <si>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</si>
  <si>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</si>
  <si>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</si>
  <si>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</si>
  <si>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</si>
  <si>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</si>
  <si>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</si>
  <si>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</si>
  <si>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</si>
  <si>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</si>
  <si>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</si>
  <si>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</si>
  <si>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</si>
  <si>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</si>
  <si>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</si>
  <si>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</si>
  <si>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</si>
  <si>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</si>
  <si>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</si>
  <si>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</si>
  <si>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</si>
  <si>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</si>
  <si>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</si>
  <si>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</si>
  <si>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</si>
  <si>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</si>
  <si>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</si>
  <si>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</si>
  <si>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</si>
  <si>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</si>
  <si>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</si>
  <si>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</si>
  <si>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</si>
  <si>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</si>
  <si>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</si>
  <si>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</si>
  <si>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</si>
  <si>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</si>
  <si>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</si>
  <si>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</si>
  <si>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</si>
  <si>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</si>
  <si>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</si>
  <si>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</si>
  <si>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</si>
  <si>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</si>
  <si>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</si>
  <si>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</si>
  <si>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</si>
  <si>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</si>
  <si>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</si>
  <si>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</si>
  <si>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</si>
  <si>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</si>
  <si>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</si>
  <si>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</si>
  <si>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</si>
  <si>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</si>
  <si>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</si>
  <si>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</si>
  <si>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</si>
  <si>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</si>
  <si>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</si>
  <si>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</si>
  <si>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</si>
  <si>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</si>
  <si>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</si>
  <si>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</si>
  <si>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</si>
  <si>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</si>
  <si>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</si>
  <si>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</si>
  <si>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</si>
  <si>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</si>
  <si>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</si>
  <si>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</si>
  <si>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</si>
  <si>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</si>
  <si>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</si>
  <si>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</si>
  <si>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</si>
  <si>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</si>
  <si>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</si>
  <si>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</si>
  <si>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</si>
  <si>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</si>
  <si>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</si>
  <si>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</si>
  <si>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</si>
  <si>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</si>
  <si>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</si>
  <si>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</si>
  <si>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</si>
  <si>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</si>
  <si>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</si>
  <si>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</si>
  <si>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</si>
  <si>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</si>
  <si>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</si>
  <si>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</si>
  <si>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</si>
  <si>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</si>
  <si>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</si>
  <si>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</si>
  <si>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</si>
  <si>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</si>
  <si>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</si>
  <si>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</si>
  <si>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</si>
  <si>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</si>
  <si>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</si>
  <si>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</si>
  <si>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</si>
  <si>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</si>
  <si>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</si>
  <si>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</si>
  <si>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</si>
  <si>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</si>
  <si>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</si>
  <si>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</si>
  <si>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</si>
  <si>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</si>
  <si>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</si>
  <si>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</si>
  <si>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</si>
  <si>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Bender GmbH &amp; Co.KG</t>
  </si>
  <si>
    <t>Jens Schäfer</t>
  </si>
  <si>
    <t>info@bender.de</t>
  </si>
  <si>
    <t>+49 6401 807-0</t>
  </si>
  <si>
    <t>Heinz Nowicki</t>
  </si>
  <si>
    <t>Managing Director (CSO)</t>
  </si>
  <si>
    <t>https://www.bender.de/en/company/corporate-responsibility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</si>
</sst>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6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bender.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ender.de/en/company/corporate-responsibility" TargetMode="External"/><Relationship Id="rId4" Type="http://schemas.openxmlformats.org/officeDocument/2006/relationships/hyperlink" Target="mailto:info@bender.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33.7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26.7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23.75">
      <c r="A43" s="365"/>
      <c r="B43" s="184">
        <v>4.0999999999999996</v>
      </c>
      <c r="C43" s="172" t="s">
        <v>2301</v>
      </c>
      <c r="D43" s="185">
        <v>42867</v>
      </c>
      <c r="E43" s="193" t="s">
        <v>2304</v>
      </c>
      <c r="F43" s="34" t="s">
        <v>2303</v>
      </c>
      <c r="G43" s="31"/>
    </row>
    <row r="44" spans="1:7" ht="78.75">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67.5">
      <c r="A47" s="365"/>
      <c r="B47" s="184">
        <v>5.0999999999999996</v>
      </c>
      <c r="C47" s="172" t="s">
        <v>2301</v>
      </c>
      <c r="D47" s="185">
        <v>43070</v>
      </c>
      <c r="E47" s="193" t="s">
        <v>12994</v>
      </c>
      <c r="F47" s="34" t="s">
        <v>12995</v>
      </c>
      <c r="G47" s="31"/>
    </row>
    <row r="48" spans="1:7" ht="56.25">
      <c r="A48" s="365"/>
      <c r="B48" s="184">
        <v>5.1100000000000003</v>
      </c>
      <c r="C48" s="172" t="s">
        <v>13232</v>
      </c>
      <c r="D48" s="185">
        <v>43217</v>
      </c>
      <c r="E48" s="193" t="s">
        <v>13358</v>
      </c>
      <c r="F48" s="34" t="s">
        <v>13266</v>
      </c>
      <c r="G48" s="31"/>
    </row>
    <row r="49" spans="1:7" ht="56.25">
      <c r="A49" s="365"/>
      <c r="B49" s="184">
        <v>5.12</v>
      </c>
      <c r="C49" s="172" t="s">
        <v>13232</v>
      </c>
      <c r="D49" s="185">
        <v>43581</v>
      </c>
      <c r="E49" s="193" t="s">
        <v>13358</v>
      </c>
      <c r="F49" s="34" t="s">
        <v>13920</v>
      </c>
      <c r="G49" s="31"/>
    </row>
    <row r="50" spans="1:7" ht="78.75">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8">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FF27074-3BF1-42EC-90CA-2EBF4A63BB8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1EF4BA79-F9E6-44B8-920B-33B889CE784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Normal="100" zoomScalePageLayoutView="70" workbookViewId="0">
      <selection activeCell="E112" sqref="E1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7"/>
      <c r="G3" s="417"/>
      <c r="H3" s="417"/>
      <c r="I3" s="175"/>
      <c r="J3" s="160" t="s">
        <v>15654</v>
      </c>
      <c r="K3" s="44"/>
      <c r="L3" s="133"/>
      <c r="M3" s="124"/>
      <c r="N3" s="124"/>
      <c r="O3" s="125"/>
      <c r="P3" s="138">
        <f>MATCH($D$3,LN,0)</f>
        <v>1</v>
      </c>
    </row>
    <row r="4" spans="1:34" ht="15.75">
      <c r="A4" s="42"/>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2" t="str">
        <f ca="1">OFFSET(L!$C$1,MATCH("Declaration"&amp;ADDRESS(ROW(),COLUMN(),4),L!$A:$A,0)-1,SL,,)</f>
        <v>Company Information</v>
      </c>
      <c r="C7" s="422"/>
      <c r="D7" s="422"/>
      <c r="E7" s="422"/>
      <c r="F7" s="422"/>
      <c r="G7" s="422"/>
      <c r="H7" s="422"/>
      <c r="I7" s="422"/>
      <c r="J7" s="422"/>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19" t="s">
        <v>494</v>
      </c>
      <c r="E9" s="420"/>
      <c r="F9" s="420"/>
      <c r="G9" s="421"/>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3" t="str">
        <f ca="1">OFFSET(L!$C$1,MATCH("Declaration"&amp;ADDRESS(ROW(),COLUMN(),4)&amp;LEFT($D$9,1),L!$A:$A,0)-1,SL,,)</f>
        <v>Description of Scope:</v>
      </c>
      <c r="C10" s="144"/>
      <c r="D10" s="414"/>
      <c r="E10" s="415"/>
      <c r="F10" s="415"/>
      <c r="G10" s="415"/>
      <c r="H10" s="415"/>
      <c r="I10" s="415"/>
      <c r="J10" s="416"/>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4"/>
      <c r="C11" s="144"/>
      <c r="D11" s="430" t="str">
        <f ca="1">IF(D9=Q9,OFFSET(L!$C$1,MATCH("Declaration"&amp;ADDRESS(ROW(),COLUMN(),4),L!$A:$A,0)-1,SL,,),"")</f>
        <v/>
      </c>
      <c r="E11" s="431"/>
      <c r="F11" s="431"/>
      <c r="G11" s="431"/>
      <c r="H11" s="431"/>
      <c r="I11" s="431"/>
      <c r="J11" s="432"/>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86"/>
      <c r="E12" s="387"/>
      <c r="F12" s="387"/>
      <c r="G12" s="387"/>
      <c r="H12" s="387"/>
      <c r="I12" s="387"/>
      <c r="J12" s="38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86"/>
      <c r="E13" s="387"/>
      <c r="F13" s="387"/>
      <c r="G13" s="387"/>
      <c r="H13" s="387"/>
      <c r="I13" s="387"/>
      <c r="J13" s="38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86"/>
      <c r="E14" s="387"/>
      <c r="F14" s="387"/>
      <c r="G14" s="387"/>
      <c r="H14" s="387"/>
      <c r="I14" s="387"/>
      <c r="J14" s="38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86" t="s">
        <v>15656</v>
      </c>
      <c r="E15" s="387"/>
      <c r="F15" s="387"/>
      <c r="G15" s="387"/>
      <c r="H15" s="387"/>
      <c r="I15" s="387"/>
      <c r="J15" s="38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5" t="s">
        <v>15657</v>
      </c>
      <c r="E16" s="426"/>
      <c r="F16" s="426"/>
      <c r="G16" s="426"/>
      <c r="H16" s="426"/>
      <c r="I16" s="426"/>
      <c r="J16" s="427"/>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86" t="s">
        <v>15658</v>
      </c>
      <c r="E17" s="387"/>
      <c r="F17" s="387"/>
      <c r="G17" s="387"/>
      <c r="H17" s="387"/>
      <c r="I17" s="387"/>
      <c r="J17" s="38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15659</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86" t="s">
        <v>15660</v>
      </c>
      <c r="E19" s="387"/>
      <c r="F19" s="387"/>
      <c r="G19" s="387"/>
      <c r="H19" s="387"/>
      <c r="I19" s="387"/>
      <c r="J19" s="38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5" t="s">
        <v>15657</v>
      </c>
      <c r="E20" s="426"/>
      <c r="F20" s="426"/>
      <c r="G20" s="426"/>
      <c r="H20" s="426"/>
      <c r="I20" s="426"/>
      <c r="J20" s="427"/>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15658</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44784</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5"/>
      <c r="E23" s="435"/>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7"/>
      <c r="H26" s="398"/>
      <c r="I26" s="398"/>
      <c r="J26" s="399"/>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1</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395" t="s">
        <v>488</v>
      </c>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4"/>
      <c r="I37" s="434"/>
      <c r="J37" s="434"/>
      <c r="K37" s="44"/>
      <c r="L37" s="130" t="s">
        <v>1243</v>
      </c>
      <c r="M37" s="124"/>
      <c r="N37" s="124"/>
      <c r="O37" s="125"/>
      <c r="P37" s="53">
        <f>COUNTIF(D$26:D$29,"No")+COUNTIF(D$32:D$35,"No")</f>
        <v>1</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490</v>
      </c>
      <c r="E38" s="390"/>
      <c r="F38" s="55"/>
      <c r="G38" s="397"/>
      <c r="H38" s="398"/>
      <c r="I38" s="398"/>
      <c r="J38" s="399"/>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490</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490</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1</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490</v>
      </c>
      <c r="E44" s="390"/>
      <c r="F44" s="55"/>
      <c r="G44" s="397"/>
      <c r="H44" s="398"/>
      <c r="I44" s="398"/>
      <c r="J44" s="399"/>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490</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490</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490</v>
      </c>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490</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490</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28" t="s">
        <v>2507</v>
      </c>
      <c r="E56" s="429"/>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28" t="s">
        <v>2507</v>
      </c>
      <c r="E57" s="429"/>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28" t="s">
        <v>2507</v>
      </c>
      <c r="E58" s="429"/>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28"/>
      <c r="E59" s="429"/>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3"/>
      <c r="I61" s="433"/>
      <c r="J61" s="433"/>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395" t="s">
        <v>489</v>
      </c>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489</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489</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3" t="str">
        <f>IF(Q75="(*)","Click here to enter smelter names","")</f>
        <v/>
      </c>
      <c r="I67" s="433"/>
      <c r="J67" s="433"/>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488</v>
      </c>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3" t="str">
        <f ca="1">OFFSET(L!$C$1,MATCH("Declaration"&amp;ADDRESS(ROW(),COLUMN(),4),L!$A:$A,0)-1,SL,,)</f>
        <v>Answer the Following Questions at a Company Level</v>
      </c>
      <c r="C73" s="443"/>
      <c r="D73" s="443"/>
      <c r="E73" s="443"/>
      <c r="F73" s="443"/>
      <c r="G73" s="443"/>
      <c r="H73" s="443"/>
      <c r="I73" s="443"/>
      <c r="J73" s="443"/>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1"/>
      <c r="H76" s="441"/>
      <c r="I76" s="441"/>
      <c r="J76" s="441"/>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15661</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489</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489</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39" t="s">
        <v>489</v>
      </c>
      <c r="E85" s="440"/>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1"/>
      <c r="H86" s="441"/>
      <c r="I86" s="441"/>
      <c r="J86" s="441"/>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489</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2"/>
      <c r="H88" s="442"/>
      <c r="I88" s="442"/>
      <c r="J88" s="442"/>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8" t="str">
        <f>IF(OR($D$8="",$I$3=""),"","Click here to check required fields completion")</f>
        <v/>
      </c>
      <c r="C90" s="438"/>
      <c r="D90" s="438"/>
      <c r="E90" s="438"/>
      <c r="F90" s="438"/>
      <c r="G90" s="438"/>
      <c r="H90" s="438"/>
      <c r="I90" s="438"/>
      <c r="J90" s="438"/>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6" t="str">
        <f ca="1">OFFSET(L!$C$1,MATCH("General"&amp;"Cpy",L!$A:$A,0)-1,SL,,)</f>
        <v>© 2022 Responsible Minerals Initiative. All rights reserved.</v>
      </c>
      <c r="B91" s="437"/>
      <c r="C91" s="437"/>
      <c r="D91" s="437"/>
      <c r="E91" s="437"/>
      <c r="F91" s="437"/>
      <c r="G91" s="437"/>
      <c r="H91" s="437"/>
      <c r="I91" s="437"/>
      <c r="J91" s="437"/>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6" stopIfTrue="1">
      <formula>AND(OR($D$26="No",AND($D$26="Yes",$D$32="No")),OR($D$27="No",AND($D$27="Yes",$D$33="No")),OR($D$28="No",AND($D$28="Yes",$D$34="No")),OR($D$29="No",AND($D$29="Yes",$D$35="No")))</formula>
    </cfRule>
    <cfRule type="expression" dxfId="83" priority="67" stopIfTrue="1">
      <formula>IF(D75="",TRUE)</formula>
    </cfRule>
  </conditionalFormatting>
  <conditionalFormatting sqref="G77:J77">
    <cfRule type="expression" dxfId="82" priority="38" stopIfTrue="1">
      <formula>IF(AND($D$77="Yes",$G$77=""),TRUE)</formula>
    </cfRule>
  </conditionalFormatting>
  <conditionalFormatting sqref="D26:E26">
    <cfRule type="expression" dxfId="81" priority="118" stopIfTrue="1">
      <formula>IF($D$26="",TRUE)</formula>
    </cfRule>
  </conditionalFormatting>
  <conditionalFormatting sqref="D27:E27">
    <cfRule type="expression" dxfId="80" priority="125" stopIfTrue="1">
      <formula>IF($D$27="",TRUE)</formula>
    </cfRule>
  </conditionalFormatting>
  <conditionalFormatting sqref="D28:E28">
    <cfRule type="expression" dxfId="79" priority="126" stopIfTrue="1">
      <formula>IF($D$28="",TRUE)</formula>
    </cfRule>
  </conditionalFormatting>
  <conditionalFormatting sqref="D29:E29">
    <cfRule type="expression" dxfId="78" priority="127" stopIfTrue="1">
      <formula>IF($D$29="",TRUE)</formula>
    </cfRule>
  </conditionalFormatting>
  <conditionalFormatting sqref="D8:J8">
    <cfRule type="expression" dxfId="77" priority="132" stopIfTrue="1">
      <formula>IF($D$8="",TRUE)</formula>
    </cfRule>
  </conditionalFormatting>
  <conditionalFormatting sqref="D9:G9">
    <cfRule type="expression" dxfId="76" priority="133" stopIfTrue="1">
      <formula>IF($D$9="",TRUE)</formula>
    </cfRule>
  </conditionalFormatting>
  <conditionalFormatting sqref="D15:J15">
    <cfRule type="expression" dxfId="75" priority="134" stopIfTrue="1">
      <formula>IF($D$15="",TRUE)</formula>
    </cfRule>
  </conditionalFormatting>
  <conditionalFormatting sqref="D16:J16">
    <cfRule type="expression" dxfId="74" priority="135" stopIfTrue="1">
      <formula>IF($D$16="",TRUE)</formula>
    </cfRule>
  </conditionalFormatting>
  <conditionalFormatting sqref="D17:J17">
    <cfRule type="expression" dxfId="73" priority="3" stopIfTrue="1">
      <formula>IF($D$17="",TRUE)</formula>
    </cfRule>
  </conditionalFormatting>
  <conditionalFormatting sqref="D22:E22">
    <cfRule type="expression" dxfId="72" priority="140" stopIfTrue="1">
      <formula>IF($D$22="",TRUE)</formula>
    </cfRule>
  </conditionalFormatting>
  <conditionalFormatting sqref="D10:J10">
    <cfRule type="expression" dxfId="71" priority="37" stopIfTrue="1">
      <formula>IF($D$9=$Q$9,TRUE)</formula>
    </cfRule>
    <cfRule type="expression" dxfId="70" priority="147" stopIfTrue="1">
      <formula>IF(AND($D$10="",$D$9=$R$9),TRUE)</formula>
    </cfRule>
  </conditionalFormatting>
  <conditionalFormatting sqref="D34:E34 D40:E40 D52:E52 D58:E58 D64:E64 D70:E70">
    <cfRule type="expression" dxfId="69" priority="30" stopIfTrue="1">
      <formula>$P$28=""</formula>
    </cfRule>
  </conditionalFormatting>
  <conditionalFormatting sqref="D35:E35 D41:E41 D53:E53 D59:E59 D65:E65 D71:E71">
    <cfRule type="expression" dxfId="68" priority="145" stopIfTrue="1">
      <formula>$P$29=""</formula>
    </cfRule>
  </conditionalFormatting>
  <conditionalFormatting sqref="D32:E32">
    <cfRule type="expression" dxfId="67" priority="123" stopIfTrue="1">
      <formula>$P$26=""</formula>
    </cfRule>
  </conditionalFormatting>
  <conditionalFormatting sqref="D32:E32">
    <cfRule type="expression" dxfId="66" priority="36" stopIfTrue="1">
      <formula>IF(AND(OR($D$26="Yes",$D$26=""),$D$32=""),1,0)</formula>
    </cfRule>
  </conditionalFormatting>
  <conditionalFormatting sqref="D38 D50 D56 D62 D68">
    <cfRule type="expression" dxfId="65" priority="32" stopIfTrue="1">
      <formula>$P$32=""</formula>
    </cfRule>
  </conditionalFormatting>
  <conditionalFormatting sqref="D39:E39 D51 D57 D63 D69">
    <cfRule type="expression" dxfId="64" priority="31" stopIfTrue="1">
      <formula>$P$33=""</formula>
    </cfRule>
  </conditionalFormatting>
  <conditionalFormatting sqref="D40 D52 D58 D64 D70">
    <cfRule type="expression" dxfId="63" priority="21" stopIfTrue="1">
      <formula>$P$34=""</formula>
    </cfRule>
    <cfRule type="expression" dxfId="62" priority="143" stopIfTrue="1">
      <formula>IF(AND(OR($D$28="Yes",$D$28=""),D40=""),1,0)</formula>
    </cfRule>
  </conditionalFormatting>
  <conditionalFormatting sqref="D41 D53 D59 D65 D71">
    <cfRule type="expression" dxfId="61" priority="29" stopIfTrue="1">
      <formula>$P$35=""</formula>
    </cfRule>
  </conditionalFormatting>
  <conditionalFormatting sqref="D38:E38 D50:E50 D56:E56 D62:E62 D68:E68">
    <cfRule type="expression" dxfId="60" priority="34" stopIfTrue="1">
      <formula>$P$26=""</formula>
    </cfRule>
    <cfRule type="expression" dxfId="59" priority="35" stopIfTrue="1">
      <formula>IF(AND(OR($D$26="Yes",$D$26=""),D38=""),1,0)</formula>
    </cfRule>
  </conditionalFormatting>
  <conditionalFormatting sqref="G85:J85">
    <cfRule type="expression" dxfId="58" priority="28" stopIfTrue="1">
      <formula>IF(AND($D$85="Yes, using other format (describe)",$G$85=""),TRUE)</formula>
    </cfRule>
  </conditionalFormatting>
  <conditionalFormatting sqref="D39:E39 D51:E51 D57:E57 D63:E63 D69:E69">
    <cfRule type="expression" dxfId="57" priority="141" stopIfTrue="1">
      <formula>$P$39=""</formula>
    </cfRule>
    <cfRule type="expression" dxfId="56" priority="142" stopIfTrue="1">
      <formula>IF(AND(OR($D$27="Yes",$D$27=""),D39=""),1,0)</formula>
    </cfRule>
  </conditionalFormatting>
  <conditionalFormatting sqref="D33:E33">
    <cfRule type="expression" dxfId="55" priority="23" stopIfTrue="1">
      <formula>IF(AND(OR($D$27="Yes",$D$27=""),$D$33=""),1,0)</formula>
    </cfRule>
    <cfRule type="expression" dxfId="54" priority="24" stopIfTrue="1">
      <formula>$P$27=""</formula>
    </cfRule>
  </conditionalFormatting>
  <conditionalFormatting sqref="D34:E34">
    <cfRule type="expression" dxfId="53" priority="144" stopIfTrue="1">
      <formula>IF(AND(OR($D$28="Yes",$D$28=""),$D$34=""),1,0)</formula>
    </cfRule>
  </conditionalFormatting>
  <conditionalFormatting sqref="D41:E41 D53:E53 D59:E59 D65:E65 D71:E71">
    <cfRule type="expression" dxfId="52" priority="146" stopIfTrue="1">
      <formula>IF(AND(OR($D$29="Yes",$D$29=""),D41=""),1,0)</formula>
    </cfRule>
  </conditionalFormatting>
  <conditionalFormatting sqref="D35:E35">
    <cfRule type="expression" dxfId="51" priority="20" stopIfTrue="1">
      <formula>IF(AND(OR($D$29="Yes",$D$29=""),$D$35=""),1,0)</formula>
    </cfRule>
  </conditionalFormatting>
  <conditionalFormatting sqref="D46:E46">
    <cfRule type="expression" dxfId="50" priority="6" stopIfTrue="1">
      <formula>$P$28=""</formula>
    </cfRule>
  </conditionalFormatting>
  <conditionalFormatting sqref="D47:E47">
    <cfRule type="expression" dxfId="49" priority="14" stopIfTrue="1">
      <formula>$P$29=""</formula>
    </cfRule>
  </conditionalFormatting>
  <conditionalFormatting sqref="D44">
    <cfRule type="expression" dxfId="48" priority="8" stopIfTrue="1">
      <formula>$P$32=""</formula>
    </cfRule>
  </conditionalFormatting>
  <conditionalFormatting sqref="D45">
    <cfRule type="expression" dxfId="47" priority="7" stopIfTrue="1">
      <formula>$P$33=""</formula>
    </cfRule>
  </conditionalFormatting>
  <conditionalFormatting sqref="D46">
    <cfRule type="expression" dxfId="46" priority="4" stopIfTrue="1">
      <formula>$P$34=""</formula>
    </cfRule>
    <cfRule type="expression" dxfId="45" priority="13" stopIfTrue="1">
      <formula>IF(AND(OR($D$28="Yes",$D$28=""),D46=""),1,0)</formula>
    </cfRule>
  </conditionalFormatting>
  <conditionalFormatting sqref="D47">
    <cfRule type="expression" dxfId="44" priority="5" stopIfTrue="1">
      <formula>$P$35=""</formula>
    </cfRule>
  </conditionalFormatting>
  <conditionalFormatting sqref="D44:E44">
    <cfRule type="expression" dxfId="43" priority="9" stopIfTrue="1">
      <formula>$P$26=""</formula>
    </cfRule>
    <cfRule type="expression" dxfId="42" priority="10" stopIfTrue="1">
      <formula>IF(AND(OR($D$26="Yes",$D$26=""),D44=""),1,0)</formula>
    </cfRule>
  </conditionalFormatting>
  <conditionalFormatting sqref="D45:E45">
    <cfRule type="expression" dxfId="41" priority="11" stopIfTrue="1">
      <formula>$P$39=""</formula>
    </cfRule>
    <cfRule type="expression" dxfId="40" priority="12" stopIfTrue="1">
      <formula>IF(AND(OR($D$27="Yes",$D$27=""),D45=""),1,0)</formula>
    </cfRule>
  </conditionalFormatting>
  <conditionalFormatting sqref="D47:E47">
    <cfRule type="expression" dxfId="39" priority="15" stopIfTrue="1">
      <formula>IF(AND(OR($D$29="Yes",$D$29=""),D47=""),1,0)</formula>
    </cfRule>
  </conditionalFormatting>
  <conditionalFormatting sqref="D20:J20">
    <cfRule type="expression" dxfId="38" priority="2" stopIfTrue="1">
      <formula>IF($D$16="",TRUE)</formula>
    </cfRule>
  </conditionalFormatting>
  <conditionalFormatting sqref="D21:J21">
    <cfRule type="expression" dxfId="37" priority="1"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88CC70F-96B9-48F4-80E5-48B577524A4D}"/>
    <hyperlink ref="D20" r:id="rId4" xr:uid="{3AE604E9-8871-489B-BAC0-18357E16EB3F}"/>
    <hyperlink ref="G77" r:id="rId5" xr:uid="{9CAB9EC2-7CBD-46FA-A71D-BF1F3477113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E11" sqref="E11"/>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4" t="str">
        <f ca="1">OFFSET(L!$C$1,MATCH("Smelter List"&amp;ADDRESS(ROW(),COLUMN(),4),L!$A:$A,0)-1,SL,,)</f>
        <v>Link to "RMAP Conformant Smelter List"</v>
      </c>
      <c r="K2" s="445"/>
      <c r="L2" s="445"/>
      <c r="M2" s="445"/>
      <c r="N2" s="445"/>
      <c r="O2" s="445"/>
      <c r="P2" s="224"/>
      <c r="Q2" s="225"/>
      <c r="R2" s="226"/>
      <c r="S2" s="226"/>
      <c r="T2" s="226"/>
      <c r="U2" s="254"/>
      <c r="V2" s="254"/>
      <c r="W2" s="255"/>
      <c r="X2" s="254"/>
      <c r="Y2" s="254"/>
      <c r="Z2" s="254"/>
      <c r="AH2" s="167" t="s">
        <v>488</v>
      </c>
    </row>
    <row r="3" spans="1:34" s="256" customFormat="1" ht="173.45" customHeight="1">
      <c r="A3" s="195"/>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57"/>
      <c r="G3" s="447" t="str">
        <f ca="1">OFFSET(L!$C$1,MATCH("General"&amp;"Cpy",L!$A:$A,0)-1,SL,,)</f>
        <v>© 2022 Responsible Minerals Initiative. All rights reserved.</v>
      </c>
      <c r="H3" s="447"/>
      <c r="I3" s="448"/>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
        <v>1130</v>
      </c>
      <c r="C5" s="212" t="s">
        <v>1324</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Unknown</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GoldSmelter not yet identified</v>
      </c>
    </row>
    <row r="6" spans="1:34" s="264" customFormat="1" ht="19.899999999999999" customHeight="1">
      <c r="A6" s="316"/>
      <c r="B6" s="208" t="s">
        <v>1132</v>
      </c>
      <c r="C6" s="212" t="s">
        <v>1324</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Unknown</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TantalumSmelter not yet identified</v>
      </c>
    </row>
    <row r="7" spans="1:34" s="264" customFormat="1" ht="19.899999999999999" customHeight="1">
      <c r="A7" s="316"/>
      <c r="B7" s="208" t="s">
        <v>1131</v>
      </c>
      <c r="C7" s="212" t="s">
        <v>1324</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Unknown</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TinSmelter not yet identified</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EC1E785-0103-4A54-873E-E92B0097D8E8}"/>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Bender GmbH &amp; Co.KG</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Jens Schäfer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info@bender.de</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+49 6401 807-0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Heinz Nowicki</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info@bender.de</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44784</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Unknown</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Unknown</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Unknown</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Unknown</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Unknown</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50% or less</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50% or less</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50% or less</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https://www.bender.de/en/company/corporate-responsibility</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No</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No</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1" t="str">
        <f ca="1">OFFSET(L!$C$1,MATCH("Product List"&amp;ADDRESS(ROW(),COLUMN(),4),L!$A:$A,0)-1,SL,,)</f>
        <v>Completion required only if reporting level "Product (or List of Products)" selected on the 'Declaration' worksheet.</v>
      </c>
      <c r="B1" s="452"/>
      <c r="C1" s="452"/>
      <c r="D1" s="452"/>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0" t="s">
        <v>898</v>
      </c>
      <c r="C4" s="450"/>
      <c r="D4" s="450"/>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3" t="str">
        <f ca="1">OFFSET(L!$C$1,MATCH("General"&amp;"Cpy",L!$A:$A,0)-1,SL,,)</f>
        <v>© 2022 Responsible Minerals Initiative. All rights reserved.</v>
      </c>
      <c r="C2006" s="453"/>
      <c r="D2006" s="453"/>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Leopold, Jon</cp:lastModifiedBy>
  <cp:lastPrinted>2015-04-21T20:47:43Z</cp:lastPrinted>
  <dcterms:created xsi:type="dcterms:W3CDTF">2010-06-21T21:00:23Z</dcterms:created>
  <dcterms:modified xsi:type="dcterms:W3CDTF">2022-10-17T13:11:41Z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